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proiect buget\proiect buget 2025\"/>
    </mc:Choice>
  </mc:AlternateContent>
  <bookViews>
    <workbookView xWindow="0" yWindow="0" windowWidth="23040" windowHeight="8664" activeTab="3"/>
  </bookViews>
  <sheets>
    <sheet name="5011" sheetId="1" r:id="rId1"/>
    <sheet name="6101" sheetId="2" r:id="rId2"/>
    <sheet name="6104" sheetId="3" r:id="rId3"/>
    <sheet name="6402" sheetId="4" r:id="rId4"/>
    <sheet name="6403" sheetId="5" r:id="rId5"/>
    <sheet name="6404" sheetId="6" r:id="rId6"/>
    <sheet name="6405" sheetId="7" r:id="rId7"/>
    <sheet name="6406" sheetId="8" r:id="rId8"/>
    <sheet name="5004" sheetId="9" r:id="rId9"/>
    <sheet name="5804" sheetId="10" r:id="rId10"/>
    <sheet name="5809" sheetId="11" r:id="rId11"/>
    <sheet name="5810" sheetId="12" r:id="rId12"/>
    <sheet name="6105" sheetId="13" r:id="rId13"/>
    <sheet name="6602" sheetId="14" r:id="rId14"/>
    <sheet name="7502" sheetId="15" r:id="rId15"/>
    <sheet name="7503" sheetId="16" r:id="rId16"/>
    <sheet name="7505" sheetId="17" r:id="rId17"/>
    <sheet name="7504" sheetId="18" r:id="rId18"/>
    <sheet name="8802" sheetId="19" r:id="rId19"/>
    <sheet name="8803" sheetId="20" r:id="rId20"/>
    <sheet name="8804" sheetId="21" r:id="rId21"/>
    <sheet name="8806" sheetId="22" r:id="rId22"/>
  </sheets>
  <definedNames>
    <definedName name="_xlnm.Print_Area" localSheetId="0">'5011'!$A$1:$P$109</definedName>
  </definedNames>
  <calcPr calcId="152511"/>
</workbook>
</file>

<file path=xl/calcChain.xml><?xml version="1.0" encoding="utf-8"?>
<calcChain xmlns="http://schemas.openxmlformats.org/spreadsheetml/2006/main">
  <c r="M114" i="4" l="1"/>
  <c r="O114" i="4"/>
  <c r="K114" i="4"/>
  <c r="M165" i="16" l="1"/>
  <c r="M164" i="16" s="1"/>
  <c r="N165" i="16"/>
  <c r="N164" i="16" s="1"/>
  <c r="O165" i="16"/>
  <c r="O164" i="16" s="1"/>
  <c r="P165" i="16"/>
  <c r="P164" i="16" s="1"/>
  <c r="M166" i="16"/>
  <c r="N166" i="16"/>
  <c r="O166" i="16"/>
  <c r="P166" i="16"/>
  <c r="L164" i="16"/>
  <c r="L166" i="16"/>
  <c r="L165" i="16"/>
  <c r="I164" i="16"/>
  <c r="I166" i="16"/>
  <c r="I165" i="16"/>
  <c r="M187" i="16"/>
  <c r="M186" i="16"/>
  <c r="M185" i="16" s="1"/>
  <c r="I186" i="16"/>
  <c r="P185" i="16"/>
  <c r="O185" i="16"/>
  <c r="N185" i="16"/>
  <c r="L185" i="16"/>
  <c r="K185" i="16"/>
  <c r="M184" i="16"/>
  <c r="K184" i="16"/>
  <c r="M183" i="16"/>
  <c r="M182" i="16" s="1"/>
  <c r="K183" i="16"/>
  <c r="P182" i="16"/>
  <c r="O182" i="16"/>
  <c r="N182" i="16"/>
  <c r="L182" i="16"/>
  <c r="K182" i="16"/>
  <c r="I182" i="16"/>
  <c r="M181" i="16"/>
  <c r="K181" i="16"/>
  <c r="M180" i="16"/>
  <c r="K180" i="16"/>
  <c r="P179" i="16"/>
  <c r="O179" i="16"/>
  <c r="N179" i="16"/>
  <c r="M179" i="16"/>
  <c r="L179" i="16"/>
  <c r="K179" i="16"/>
  <c r="I179" i="16"/>
  <c r="M178" i="16"/>
  <c r="M176" i="16" s="1"/>
  <c r="M177" i="16"/>
  <c r="P176" i="16"/>
  <c r="O176" i="16"/>
  <c r="N176" i="16"/>
  <c r="L176" i="16"/>
  <c r="I176" i="16"/>
  <c r="K176" i="16" s="1"/>
  <c r="M175" i="16"/>
  <c r="M174" i="16"/>
  <c r="P173" i="16"/>
  <c r="O173" i="16"/>
  <c r="N173" i="16"/>
  <c r="M173" i="16"/>
  <c r="L173" i="16"/>
  <c r="K173" i="16"/>
  <c r="I173" i="16"/>
  <c r="M172" i="16"/>
  <c r="M170" i="16" s="1"/>
  <c r="M171" i="16"/>
  <c r="P170" i="16"/>
  <c r="O170" i="16"/>
  <c r="N170" i="16"/>
  <c r="L170" i="16"/>
  <c r="I170" i="16"/>
  <c r="K170" i="16" s="1"/>
  <c r="M169" i="16"/>
  <c r="M168" i="16"/>
  <c r="P167" i="16"/>
  <c r="O167" i="16"/>
  <c r="N167" i="16"/>
  <c r="M167" i="16"/>
  <c r="L167" i="16"/>
  <c r="K167" i="16"/>
  <c r="I167" i="16"/>
  <c r="O73" i="17" l="1"/>
  <c r="O27" i="17" s="1"/>
  <c r="M73" i="17"/>
  <c r="M27" i="17" s="1"/>
  <c r="K73" i="17"/>
  <c r="K72" i="17" s="1"/>
  <c r="K33" i="17" s="1"/>
  <c r="K34" i="17" s="1"/>
  <c r="J73" i="17"/>
  <c r="J27" i="17" s="1"/>
  <c r="J20" i="17" s="1"/>
  <c r="I73" i="17"/>
  <c r="I72" i="17" s="1"/>
  <c r="G73" i="17"/>
  <c r="G27" i="17" s="1"/>
  <c r="G20" i="17" s="1"/>
  <c r="O72" i="17"/>
  <c r="J72" i="17"/>
  <c r="G33" i="17" s="1"/>
  <c r="G34" i="17" s="1"/>
  <c r="G72" i="17"/>
  <c r="N39" i="17"/>
  <c r="K39" i="17"/>
  <c r="G39" i="17"/>
  <c r="K27" i="17"/>
  <c r="G40" i="17" s="1"/>
  <c r="G38" i="17" s="1"/>
  <c r="O16" i="17"/>
  <c r="M16" i="17"/>
  <c r="K16" i="17"/>
  <c r="J16" i="17"/>
  <c r="I16" i="17"/>
  <c r="G16" i="17"/>
  <c r="O15" i="17"/>
  <c r="M15" i="17"/>
  <c r="K15" i="17"/>
  <c r="J15" i="17"/>
  <c r="I15" i="17"/>
  <c r="G15" i="17"/>
  <c r="O14" i="17"/>
  <c r="M14" i="17"/>
  <c r="K14" i="17"/>
  <c r="J14" i="17"/>
  <c r="I14" i="17"/>
  <c r="G14" i="17"/>
  <c r="O74" i="15"/>
  <c r="M74" i="15"/>
  <c r="K74" i="15"/>
  <c r="J74" i="15"/>
  <c r="I74" i="15"/>
  <c r="G74" i="15"/>
  <c r="O73" i="15"/>
  <c r="M73" i="15"/>
  <c r="K73" i="15"/>
  <c r="J73" i="15"/>
  <c r="I73" i="15"/>
  <c r="G73" i="15"/>
  <c r="O16" i="15"/>
  <c r="M16" i="15"/>
  <c r="K16" i="15"/>
  <c r="J16" i="15"/>
  <c r="I16" i="15"/>
  <c r="G16" i="15"/>
  <c r="O15" i="15"/>
  <c r="M15" i="15"/>
  <c r="K15" i="15"/>
  <c r="J15" i="15"/>
  <c r="I15" i="15"/>
  <c r="G15" i="15"/>
  <c r="O14" i="15"/>
  <c r="O27" i="15" s="1"/>
  <c r="O20" i="15" s="1"/>
  <c r="M14" i="15"/>
  <c r="M27" i="15" s="1"/>
  <c r="K14" i="15"/>
  <c r="K27" i="15" s="1"/>
  <c r="J14" i="15"/>
  <c r="J27" i="15" s="1"/>
  <c r="I14" i="15"/>
  <c r="I27" i="15" s="1"/>
  <c r="I20" i="15" s="1"/>
  <c r="G14" i="15"/>
  <c r="G27" i="15" s="1"/>
  <c r="G20" i="15" s="1"/>
  <c r="O75" i="14"/>
  <c r="M75" i="14"/>
  <c r="K75" i="14"/>
  <c r="J75" i="14"/>
  <c r="I75" i="14"/>
  <c r="G75" i="14"/>
  <c r="I16" i="14"/>
  <c r="G16" i="14"/>
  <c r="O15" i="14"/>
  <c r="M15" i="14"/>
  <c r="K15" i="14"/>
  <c r="J15" i="14"/>
  <c r="I15" i="14"/>
  <c r="G15" i="14"/>
  <c r="O14" i="14"/>
  <c r="O27" i="14" s="1"/>
  <c r="M14" i="14"/>
  <c r="M27" i="14" s="1"/>
  <c r="K14" i="14"/>
  <c r="K27" i="14" s="1"/>
  <c r="J14" i="14"/>
  <c r="J27" i="14" s="1"/>
  <c r="J20" i="14" s="1"/>
  <c r="I14" i="14"/>
  <c r="I27" i="14" s="1"/>
  <c r="I20" i="14" s="1"/>
  <c r="G14" i="14"/>
  <c r="G27" i="14" s="1"/>
  <c r="G20" i="14" s="1"/>
  <c r="O74" i="13"/>
  <c r="M74" i="13"/>
  <c r="K74" i="13"/>
  <c r="J74" i="13"/>
  <c r="I74" i="13"/>
  <c r="G74" i="13"/>
  <c r="O16" i="13"/>
  <c r="M16" i="13"/>
  <c r="K16" i="13"/>
  <c r="J16" i="13"/>
  <c r="I16" i="13"/>
  <c r="G16" i="13"/>
  <c r="O15" i="13"/>
  <c r="M15" i="13"/>
  <c r="K15" i="13"/>
  <c r="J15" i="13"/>
  <c r="I15" i="13"/>
  <c r="G15" i="13"/>
  <c r="O14" i="13"/>
  <c r="O27" i="13" s="1"/>
  <c r="M14" i="13"/>
  <c r="M27" i="13" s="1"/>
  <c r="K14" i="13"/>
  <c r="K27" i="13" s="1"/>
  <c r="J14" i="13"/>
  <c r="J27" i="13" s="1"/>
  <c r="J20" i="13" s="1"/>
  <c r="I14" i="13"/>
  <c r="I27" i="13" s="1"/>
  <c r="I20" i="13" s="1"/>
  <c r="G14" i="13"/>
  <c r="G27" i="13" s="1"/>
  <c r="G20" i="13" s="1"/>
  <c r="O64" i="12"/>
  <c r="M64" i="12"/>
  <c r="N34" i="12" s="1"/>
  <c r="N32" i="12" s="1"/>
  <c r="N29" i="12" s="1"/>
  <c r="N28" i="12" s="1"/>
  <c r="K64" i="12"/>
  <c r="J64" i="12"/>
  <c r="G34" i="12" s="1"/>
  <c r="G32" i="12" s="1"/>
  <c r="G29" i="12" s="1"/>
  <c r="G28" i="12" s="1"/>
  <c r="I64" i="12"/>
  <c r="G64" i="12"/>
  <c r="O63" i="12"/>
  <c r="M63" i="12"/>
  <c r="K63" i="12"/>
  <c r="J63" i="12"/>
  <c r="I63" i="12"/>
  <c r="G63" i="12"/>
  <c r="K34" i="12"/>
  <c r="N33" i="12"/>
  <c r="K33" i="12"/>
  <c r="G33" i="12"/>
  <c r="K32" i="12"/>
  <c r="K29" i="12" s="1"/>
  <c r="K28" i="12" s="1"/>
  <c r="O23" i="12"/>
  <c r="O19" i="12" s="1"/>
  <c r="I23" i="12"/>
  <c r="I19" i="12" s="1"/>
  <c r="O22" i="12"/>
  <c r="M22" i="12"/>
  <c r="K22" i="12"/>
  <c r="J22" i="12"/>
  <c r="I22" i="12"/>
  <c r="O15" i="12"/>
  <c r="M15" i="12"/>
  <c r="K15" i="12"/>
  <c r="J15" i="12"/>
  <c r="I15" i="12"/>
  <c r="G15" i="12"/>
  <c r="O14" i="12"/>
  <c r="M14" i="12"/>
  <c r="M23" i="12" s="1"/>
  <c r="M19" i="12" s="1"/>
  <c r="K14" i="12"/>
  <c r="K23" i="12" s="1"/>
  <c r="K19" i="12" s="1"/>
  <c r="J14" i="12"/>
  <c r="J23" i="12" s="1"/>
  <c r="J19" i="12" s="1"/>
  <c r="I14" i="12"/>
  <c r="G14" i="12"/>
  <c r="G23" i="12" s="1"/>
  <c r="G19" i="12" s="1"/>
  <c r="O64" i="11"/>
  <c r="M64" i="11"/>
  <c r="N34" i="11" s="1"/>
  <c r="N32" i="11" s="1"/>
  <c r="N29" i="11" s="1"/>
  <c r="N28" i="11" s="1"/>
  <c r="K64" i="11"/>
  <c r="J64" i="11"/>
  <c r="G34" i="11" s="1"/>
  <c r="G32" i="11" s="1"/>
  <c r="G29" i="11" s="1"/>
  <c r="G28" i="11" s="1"/>
  <c r="I64" i="11"/>
  <c r="G64" i="11"/>
  <c r="O63" i="11"/>
  <c r="M63" i="11"/>
  <c r="K63" i="11"/>
  <c r="J63" i="11"/>
  <c r="I63" i="11"/>
  <c r="G63" i="11"/>
  <c r="K34" i="11"/>
  <c r="N33" i="11"/>
  <c r="K33" i="11"/>
  <c r="G33" i="11"/>
  <c r="K32" i="11"/>
  <c r="K29" i="11" s="1"/>
  <c r="K28" i="11" s="1"/>
  <c r="O23" i="11"/>
  <c r="O19" i="11" s="1"/>
  <c r="I23" i="11"/>
  <c r="I19" i="11" s="1"/>
  <c r="O22" i="11"/>
  <c r="M22" i="11"/>
  <c r="K22" i="11"/>
  <c r="J22" i="11"/>
  <c r="I22" i="11"/>
  <c r="O15" i="11"/>
  <c r="M15" i="11"/>
  <c r="K15" i="11"/>
  <c r="J15" i="11"/>
  <c r="I15" i="11"/>
  <c r="G15" i="11"/>
  <c r="O14" i="11"/>
  <c r="M14" i="11"/>
  <c r="M23" i="11" s="1"/>
  <c r="M19" i="11" s="1"/>
  <c r="K14" i="11"/>
  <c r="K23" i="11" s="1"/>
  <c r="K19" i="11" s="1"/>
  <c r="J14" i="11"/>
  <c r="J23" i="11" s="1"/>
  <c r="J19" i="11" s="1"/>
  <c r="I14" i="11"/>
  <c r="G14" i="11"/>
  <c r="G23" i="11" s="1"/>
  <c r="G19" i="11" s="1"/>
  <c r="O66" i="9"/>
  <c r="M66" i="9"/>
  <c r="K66" i="9"/>
  <c r="J66" i="9"/>
  <c r="I66" i="9"/>
  <c r="G66" i="9"/>
  <c r="O65" i="9"/>
  <c r="M65" i="9"/>
  <c r="K65" i="9"/>
  <c r="K35" i="9" s="1"/>
  <c r="K33" i="9" s="1"/>
  <c r="K30" i="9" s="1"/>
  <c r="K29" i="9" s="1"/>
  <c r="J65" i="9"/>
  <c r="I65" i="9"/>
  <c r="G65" i="9"/>
  <c r="N35" i="9"/>
  <c r="N33" i="9" s="1"/>
  <c r="N30" i="9" s="1"/>
  <c r="N29" i="9" s="1"/>
  <c r="G35" i="9"/>
  <c r="G33" i="9" s="1"/>
  <c r="G30" i="9" s="1"/>
  <c r="G29" i="9" s="1"/>
  <c r="O15" i="9"/>
  <c r="M15" i="9"/>
  <c r="K15" i="9"/>
  <c r="J15" i="9"/>
  <c r="I15" i="9"/>
  <c r="G15" i="9"/>
  <c r="O14" i="9"/>
  <c r="O24" i="9" s="1"/>
  <c r="O19" i="9" s="1"/>
  <c r="M14" i="9"/>
  <c r="M24" i="9" s="1"/>
  <c r="M19" i="9" s="1"/>
  <c r="K14" i="9"/>
  <c r="K24" i="9" s="1"/>
  <c r="K19" i="9" s="1"/>
  <c r="J14" i="9"/>
  <c r="J24" i="9" s="1"/>
  <c r="J19" i="9" s="1"/>
  <c r="I14" i="9"/>
  <c r="I24" i="9" s="1"/>
  <c r="I19" i="9" s="1"/>
  <c r="G14" i="9"/>
  <c r="G24" i="9" s="1"/>
  <c r="G19" i="9" s="1"/>
  <c r="N40" i="17" l="1"/>
  <c r="N38" i="17" s="1"/>
  <c r="O20" i="17"/>
  <c r="I27" i="17"/>
  <c r="I20" i="17" s="1"/>
  <c r="M72" i="17"/>
  <c r="N33" i="17" s="1"/>
  <c r="N34" i="17" s="1"/>
  <c r="K20" i="17"/>
  <c r="M20" i="17"/>
  <c r="K40" i="17"/>
  <c r="K38" i="17" s="1"/>
  <c r="G40" i="15"/>
  <c r="G38" i="15" s="1"/>
  <c r="G34" i="15" s="1"/>
  <c r="G33" i="15" s="1"/>
  <c r="J20" i="15"/>
  <c r="N40" i="15"/>
  <c r="N38" i="15" s="1"/>
  <c r="N34" i="15" s="1"/>
  <c r="N33" i="15" s="1"/>
  <c r="M20" i="15"/>
  <c r="K20" i="15"/>
  <c r="K40" i="15"/>
  <c r="K38" i="15" s="1"/>
  <c r="K34" i="15" s="1"/>
  <c r="K33" i="15" s="1"/>
  <c r="K41" i="14"/>
  <c r="K39" i="14" s="1"/>
  <c r="K34" i="14" s="1"/>
  <c r="K33" i="14" s="1"/>
  <c r="M20" i="14"/>
  <c r="G41" i="14"/>
  <c r="G39" i="14" s="1"/>
  <c r="G34" i="14" s="1"/>
  <c r="G33" i="14" s="1"/>
  <c r="K20" i="14"/>
  <c r="N41" i="14"/>
  <c r="N39" i="14" s="1"/>
  <c r="N34" i="14" s="1"/>
  <c r="N33" i="14" s="1"/>
  <c r="O20" i="14"/>
  <c r="K41" i="13"/>
  <c r="K39" i="13" s="1"/>
  <c r="K34" i="13" s="1"/>
  <c r="K33" i="13" s="1"/>
  <c r="M20" i="13"/>
  <c r="G41" i="13"/>
  <c r="G39" i="13" s="1"/>
  <c r="G34" i="13" s="1"/>
  <c r="G33" i="13" s="1"/>
  <c r="K20" i="13"/>
  <c r="N41" i="13"/>
  <c r="N39" i="13" s="1"/>
  <c r="N34" i="13" s="1"/>
  <c r="N33" i="13" s="1"/>
  <c r="O20" i="13"/>
  <c r="P162" i="16" l="1"/>
  <c r="I124" i="18" l="1"/>
  <c r="G124" i="18"/>
  <c r="G18" i="18" s="1"/>
  <c r="J122" i="18"/>
  <c r="I122" i="18"/>
  <c r="G122" i="18"/>
  <c r="I120" i="18"/>
  <c r="G120" i="18"/>
  <c r="J112" i="18"/>
  <c r="J111" i="18" s="1"/>
  <c r="I112" i="18"/>
  <c r="G112" i="18"/>
  <c r="G111" i="18" s="1"/>
  <c r="I111" i="18"/>
  <c r="O105" i="18"/>
  <c r="M105" i="18"/>
  <c r="K105" i="18"/>
  <c r="J105" i="18"/>
  <c r="I105" i="18"/>
  <c r="G105" i="18"/>
  <c r="O99" i="18"/>
  <c r="M99" i="18"/>
  <c r="K99" i="18"/>
  <c r="J99" i="18"/>
  <c r="I99" i="18"/>
  <c r="G99" i="18"/>
  <c r="O97" i="18"/>
  <c r="M97" i="18"/>
  <c r="K97" i="18"/>
  <c r="J97" i="18"/>
  <c r="I97" i="18"/>
  <c r="G97" i="18"/>
  <c r="O84" i="18"/>
  <c r="M84" i="18"/>
  <c r="K84" i="18"/>
  <c r="J84" i="18"/>
  <c r="I84" i="18"/>
  <c r="G84" i="18"/>
  <c r="O83" i="18"/>
  <c r="M83" i="18"/>
  <c r="K83" i="18"/>
  <c r="J83" i="18"/>
  <c r="I83" i="18"/>
  <c r="G83" i="18"/>
  <c r="P55" i="18"/>
  <c r="O55" i="18"/>
  <c r="N55" i="18"/>
  <c r="M55" i="18"/>
  <c r="L55" i="18"/>
  <c r="K55" i="18"/>
  <c r="P49" i="18"/>
  <c r="O49" i="18"/>
  <c r="N49" i="18"/>
  <c r="M49" i="18"/>
  <c r="L49" i="18"/>
  <c r="K49" i="18"/>
  <c r="P48" i="18"/>
  <c r="O48" i="18"/>
  <c r="N48" i="18"/>
  <c r="M48" i="18"/>
  <c r="L48" i="18"/>
  <c r="K48" i="18"/>
  <c r="N42" i="18"/>
  <c r="N37" i="18" s="1"/>
  <c r="N38" i="18" s="1"/>
  <c r="K42" i="18"/>
  <c r="G42" i="18"/>
  <c r="G37" i="18" s="1"/>
  <c r="G38" i="18" s="1"/>
  <c r="N39" i="18"/>
  <c r="K39" i="18"/>
  <c r="G39" i="18"/>
  <c r="K37" i="18"/>
  <c r="K38" i="18" s="1"/>
  <c r="O31" i="18"/>
  <c r="M31" i="18"/>
  <c r="K31" i="18"/>
  <c r="J31" i="18"/>
  <c r="I31" i="18"/>
  <c r="G31" i="18"/>
  <c r="O30" i="18"/>
  <c r="M30" i="18"/>
  <c r="K30" i="18"/>
  <c r="J30" i="18"/>
  <c r="I30" i="18"/>
  <c r="G30" i="18"/>
  <c r="O29" i="18"/>
  <c r="M29" i="18"/>
  <c r="K29" i="18"/>
  <c r="J29" i="18"/>
  <c r="I29" i="18"/>
  <c r="G29" i="18"/>
  <c r="O28" i="18"/>
  <c r="M28" i="18"/>
  <c r="K28" i="18"/>
  <c r="J28" i="18"/>
  <c r="I28" i="18"/>
  <c r="G28" i="18"/>
  <c r="O27" i="18"/>
  <c r="M27" i="18"/>
  <c r="K27" i="18"/>
  <c r="J27" i="18"/>
  <c r="I27" i="18"/>
  <c r="G27" i="18"/>
  <c r="O25" i="18"/>
  <c r="M25" i="18"/>
  <c r="K25" i="18"/>
  <c r="J25" i="18"/>
  <c r="I25" i="18"/>
  <c r="G25" i="18"/>
  <c r="O24" i="18"/>
  <c r="M24" i="18"/>
  <c r="K24" i="18"/>
  <c r="J24" i="18"/>
  <c r="I24" i="18"/>
  <c r="G24" i="18"/>
  <c r="O23" i="18"/>
  <c r="M23" i="18"/>
  <c r="K23" i="18"/>
  <c r="J23" i="18"/>
  <c r="I23" i="18"/>
  <c r="I22" i="18" s="1"/>
  <c r="G23" i="18"/>
  <c r="O22" i="18"/>
  <c r="M22" i="18"/>
  <c r="K22" i="18"/>
  <c r="J22" i="18"/>
  <c r="G22" i="18"/>
  <c r="O18" i="18"/>
  <c r="M18" i="18"/>
  <c r="K18" i="18"/>
  <c r="J18" i="18"/>
  <c r="I18" i="18"/>
  <c r="O17" i="18"/>
  <c r="M17" i="18"/>
  <c r="K17" i="18"/>
  <c r="J17" i="18"/>
  <c r="I17" i="18"/>
  <c r="G17" i="18"/>
  <c r="O16" i="18"/>
  <c r="M16" i="18"/>
  <c r="K16" i="18"/>
  <c r="J16" i="18"/>
  <c r="I16" i="18"/>
  <c r="G16" i="18"/>
  <c r="O15" i="18"/>
  <c r="M15" i="18"/>
  <c r="K15" i="18"/>
  <c r="I15" i="18"/>
  <c r="O14" i="18"/>
  <c r="M14" i="18"/>
  <c r="K14" i="18"/>
  <c r="I14" i="18"/>
  <c r="O86" i="3"/>
  <c r="M86" i="3"/>
  <c r="K86" i="3"/>
  <c r="J86" i="3"/>
  <c r="I86" i="3"/>
  <c r="G86" i="3"/>
  <c r="O84" i="3"/>
  <c r="M84" i="3"/>
  <c r="K84" i="3"/>
  <c r="J84" i="3"/>
  <c r="I84" i="3"/>
  <c r="G84" i="3"/>
  <c r="O82" i="3"/>
  <c r="M82" i="3"/>
  <c r="K82" i="3"/>
  <c r="J82" i="3"/>
  <c r="I82" i="3"/>
  <c r="G82" i="3"/>
  <c r="O80" i="3"/>
  <c r="M80" i="3"/>
  <c r="K80" i="3"/>
  <c r="J80" i="3"/>
  <c r="I80" i="3"/>
  <c r="G80" i="3"/>
  <c r="O79" i="3"/>
  <c r="M79" i="3"/>
  <c r="K79" i="3"/>
  <c r="J79" i="3"/>
  <c r="I79" i="3"/>
  <c r="G79" i="3"/>
  <c r="O78" i="3"/>
  <c r="M78" i="3"/>
  <c r="K78" i="3"/>
  <c r="J78" i="3"/>
  <c r="I78" i="3"/>
  <c r="G78" i="3"/>
  <c r="O17" i="3"/>
  <c r="M17" i="3"/>
  <c r="K17" i="3"/>
  <c r="J17" i="3"/>
  <c r="I17" i="3"/>
  <c r="G17" i="3"/>
  <c r="O16" i="3"/>
  <c r="M16" i="3"/>
  <c r="K16" i="3"/>
  <c r="J16" i="3"/>
  <c r="I16" i="3"/>
  <c r="G16" i="3"/>
  <c r="O15" i="3"/>
  <c r="M15" i="3"/>
  <c r="K15" i="3"/>
  <c r="J15" i="3"/>
  <c r="I15" i="3"/>
  <c r="G15" i="3"/>
  <c r="O14" i="3"/>
  <c r="O28" i="3" s="1"/>
  <c r="M14" i="3"/>
  <c r="M28" i="3" s="1"/>
  <c r="K14" i="3"/>
  <c r="K28" i="3" s="1"/>
  <c r="J14" i="3"/>
  <c r="J28" i="3" s="1"/>
  <c r="J21" i="3" s="1"/>
  <c r="I14" i="3"/>
  <c r="I28" i="3" s="1"/>
  <c r="I21" i="3" s="1"/>
  <c r="G14" i="3"/>
  <c r="G28" i="3" s="1"/>
  <c r="G21" i="3" s="1"/>
  <c r="O128" i="2"/>
  <c r="M128" i="2"/>
  <c r="K128" i="2"/>
  <c r="J128" i="2"/>
  <c r="I128" i="2"/>
  <c r="O126" i="2"/>
  <c r="O86" i="2" s="1"/>
  <c r="N39" i="2" s="1"/>
  <c r="N38" i="2" s="1"/>
  <c r="M126" i="2"/>
  <c r="K126" i="2"/>
  <c r="K86" i="2" s="1"/>
  <c r="G39" i="2" s="1"/>
  <c r="G38" i="2" s="1"/>
  <c r="J126" i="2"/>
  <c r="I126" i="2"/>
  <c r="I86" i="2" s="1"/>
  <c r="O119" i="2"/>
  <c r="M119" i="2"/>
  <c r="K119" i="2"/>
  <c r="J119" i="2"/>
  <c r="I119" i="2"/>
  <c r="G119" i="2"/>
  <c r="O115" i="2"/>
  <c r="M115" i="2"/>
  <c r="K115" i="2"/>
  <c r="J115" i="2"/>
  <c r="I115" i="2"/>
  <c r="G115" i="2"/>
  <c r="O112" i="2"/>
  <c r="M112" i="2"/>
  <c r="K112" i="2"/>
  <c r="J112" i="2"/>
  <c r="I112" i="2"/>
  <c r="G112" i="2"/>
  <c r="O107" i="2"/>
  <c r="M107" i="2"/>
  <c r="K107" i="2"/>
  <c r="J107" i="2"/>
  <c r="I107" i="2"/>
  <c r="G107" i="2"/>
  <c r="O92" i="2"/>
  <c r="M92" i="2"/>
  <c r="K92" i="2"/>
  <c r="J92" i="2"/>
  <c r="I92" i="2"/>
  <c r="G92" i="2"/>
  <c r="O88" i="2"/>
  <c r="M88" i="2"/>
  <c r="K88" i="2"/>
  <c r="J88" i="2"/>
  <c r="I88" i="2"/>
  <c r="G88" i="2"/>
  <c r="O87" i="2"/>
  <c r="M87" i="2"/>
  <c r="K87" i="2"/>
  <c r="J87" i="2"/>
  <c r="I87" i="2"/>
  <c r="G87" i="2"/>
  <c r="M86" i="2"/>
  <c r="J86" i="2"/>
  <c r="G86" i="2"/>
  <c r="K39" i="2"/>
  <c r="K38" i="2" s="1"/>
  <c r="O21" i="2"/>
  <c r="M21" i="2"/>
  <c r="K21" i="2"/>
  <c r="J21" i="2"/>
  <c r="I21" i="2"/>
  <c r="G21" i="2"/>
  <c r="O20" i="2"/>
  <c r="M20" i="2"/>
  <c r="K20" i="2"/>
  <c r="J20" i="2"/>
  <c r="I20" i="2"/>
  <c r="G20" i="2"/>
  <c r="O19" i="2"/>
  <c r="M19" i="2"/>
  <c r="K19" i="2"/>
  <c r="J19" i="2"/>
  <c r="I19" i="2"/>
  <c r="G19" i="2"/>
  <c r="O18" i="2"/>
  <c r="M18" i="2"/>
  <c r="K18" i="2"/>
  <c r="J18" i="2"/>
  <c r="I18" i="2"/>
  <c r="G18" i="2"/>
  <c r="M17" i="2"/>
  <c r="J17" i="2"/>
  <c r="G17" i="2"/>
  <c r="O16" i="2"/>
  <c r="M16" i="2"/>
  <c r="K16" i="2"/>
  <c r="J16" i="2"/>
  <c r="I16" i="2"/>
  <c r="G16" i="2"/>
  <c r="O15" i="2"/>
  <c r="M15" i="2"/>
  <c r="K15" i="2"/>
  <c r="J15" i="2"/>
  <c r="I15" i="2"/>
  <c r="G15" i="2"/>
  <c r="M14" i="2"/>
  <c r="M32" i="2" s="1"/>
  <c r="J14" i="2"/>
  <c r="J32" i="2" s="1"/>
  <c r="J25" i="2" s="1"/>
  <c r="G14" i="2"/>
  <c r="G32" i="2" s="1"/>
  <c r="O124" i="1"/>
  <c r="M124" i="1"/>
  <c r="K124" i="1"/>
  <c r="J124" i="1"/>
  <c r="I124" i="1"/>
  <c r="G124" i="1"/>
  <c r="O119" i="1"/>
  <c r="M119" i="1"/>
  <c r="K119" i="1"/>
  <c r="J119" i="1"/>
  <c r="I119" i="1"/>
  <c r="G119" i="1"/>
  <c r="O117" i="1"/>
  <c r="M117" i="1"/>
  <c r="K117" i="1"/>
  <c r="J117" i="1"/>
  <c r="I117" i="1"/>
  <c r="G117" i="1"/>
  <c r="O113" i="1"/>
  <c r="M113" i="1"/>
  <c r="K113" i="1"/>
  <c r="J113" i="1"/>
  <c r="I113" i="1"/>
  <c r="G113" i="1"/>
  <c r="O95" i="1"/>
  <c r="M95" i="1"/>
  <c r="K95" i="1"/>
  <c r="J95" i="1"/>
  <c r="I95" i="1"/>
  <c r="G95" i="1"/>
  <c r="O91" i="1"/>
  <c r="M91" i="1"/>
  <c r="K91" i="1"/>
  <c r="J91" i="1"/>
  <c r="I91" i="1"/>
  <c r="G91" i="1"/>
  <c r="O90" i="1"/>
  <c r="M90" i="1"/>
  <c r="K41" i="1" s="1"/>
  <c r="K40" i="1" s="1"/>
  <c r="K90" i="1"/>
  <c r="J90" i="1"/>
  <c r="I90" i="1"/>
  <c r="G90" i="1"/>
  <c r="P52" i="1"/>
  <c r="O52" i="1"/>
  <c r="K45" i="1" s="1"/>
  <c r="N52" i="1"/>
  <c r="M52" i="1"/>
  <c r="J27" i="1" s="1"/>
  <c r="L52" i="1"/>
  <c r="K52" i="1"/>
  <c r="N45" i="1"/>
  <c r="G45" i="1"/>
  <c r="N41" i="1"/>
  <c r="N40" i="1" s="1"/>
  <c r="G41" i="1"/>
  <c r="G40" i="1" s="1"/>
  <c r="O27" i="1"/>
  <c r="K27" i="1"/>
  <c r="I27" i="1"/>
  <c r="O21" i="1"/>
  <c r="M21" i="1"/>
  <c r="K21" i="1"/>
  <c r="J21" i="1"/>
  <c r="I21" i="1"/>
  <c r="G21" i="1"/>
  <c r="O20" i="1"/>
  <c r="M20" i="1"/>
  <c r="K20" i="1"/>
  <c r="J20" i="1"/>
  <c r="I20" i="1"/>
  <c r="G20" i="1"/>
  <c r="O19" i="1"/>
  <c r="M19" i="1"/>
  <c r="K19" i="1"/>
  <c r="J19" i="1"/>
  <c r="I19" i="1"/>
  <c r="G19" i="1"/>
  <c r="O18" i="1"/>
  <c r="M18" i="1"/>
  <c r="K18" i="1"/>
  <c r="J18" i="1"/>
  <c r="I18" i="1"/>
  <c r="G18" i="1"/>
  <c r="O17" i="1"/>
  <c r="M17" i="1"/>
  <c r="K17" i="1"/>
  <c r="J17" i="1"/>
  <c r="I17" i="1"/>
  <c r="G17" i="1"/>
  <c r="O16" i="1"/>
  <c r="M16" i="1"/>
  <c r="K16" i="1"/>
  <c r="J16" i="1"/>
  <c r="I16" i="1"/>
  <c r="G16" i="1"/>
  <c r="O15" i="1"/>
  <c r="O26" i="1" s="1"/>
  <c r="O34" i="1" s="1"/>
  <c r="N46" i="1" s="1"/>
  <c r="M15" i="1"/>
  <c r="M26" i="1" s="1"/>
  <c r="K15" i="1"/>
  <c r="K26" i="1" s="1"/>
  <c r="K34" i="1" s="1"/>
  <c r="G46" i="1" s="1"/>
  <c r="J15" i="1"/>
  <c r="J26" i="1" s="1"/>
  <c r="I15" i="1"/>
  <c r="I26" i="1" s="1"/>
  <c r="I34" i="1" s="1"/>
  <c r="G15" i="1"/>
  <c r="G26" i="1" s="1"/>
  <c r="G34" i="1" s="1"/>
  <c r="G15" i="18" l="1"/>
  <c r="G14" i="18" s="1"/>
  <c r="J15" i="18"/>
  <c r="J14" i="18" s="1"/>
  <c r="K42" i="3"/>
  <c r="K40" i="3" s="1"/>
  <c r="K35" i="3" s="1"/>
  <c r="K34" i="3" s="1"/>
  <c r="M21" i="3"/>
  <c r="G42" i="3"/>
  <c r="G40" i="3" s="1"/>
  <c r="G35" i="3" s="1"/>
  <c r="G34" i="3" s="1"/>
  <c r="K21" i="3"/>
  <c r="N42" i="3"/>
  <c r="N40" i="3" s="1"/>
  <c r="N35" i="3" s="1"/>
  <c r="N34" i="3" s="1"/>
  <c r="O21" i="3"/>
  <c r="K44" i="2"/>
  <c r="K42" i="2" s="1"/>
  <c r="M25" i="2"/>
  <c r="G25" i="2"/>
  <c r="I17" i="2"/>
  <c r="I14" i="2" s="1"/>
  <c r="I32" i="2" s="1"/>
  <c r="I25" i="2" s="1"/>
  <c r="K17" i="2"/>
  <c r="K14" i="2" s="1"/>
  <c r="K32" i="2" s="1"/>
  <c r="O17" i="2"/>
  <c r="O14" i="2" s="1"/>
  <c r="O32" i="2" s="1"/>
  <c r="G44" i="1"/>
  <c r="J34" i="1"/>
  <c r="N44" i="1"/>
  <c r="M27" i="1"/>
  <c r="M34" i="1" s="1"/>
  <c r="K46" i="1" s="1"/>
  <c r="K44" i="1" s="1"/>
  <c r="N44" i="2" l="1"/>
  <c r="N42" i="2" s="1"/>
  <c r="O25" i="2"/>
  <c r="G44" i="2"/>
  <c r="G42" i="2" s="1"/>
  <c r="K25" i="2"/>
  <c r="G34" i="4" l="1"/>
  <c r="G14" i="4"/>
  <c r="M19" i="4"/>
  <c r="O19" i="4"/>
  <c r="K19" i="4"/>
  <c r="J19" i="4"/>
  <c r="I19" i="4"/>
  <c r="G19" i="4"/>
  <c r="M18" i="4"/>
  <c r="O18" i="4"/>
  <c r="K18" i="4"/>
  <c r="J18" i="4"/>
  <c r="I18" i="4"/>
  <c r="G18" i="4"/>
  <c r="M15" i="4"/>
  <c r="O15" i="4"/>
  <c r="K15" i="4"/>
  <c r="J15" i="4"/>
  <c r="I15" i="4"/>
  <c r="G15" i="4"/>
  <c r="L55" i="4"/>
  <c r="M55" i="4"/>
  <c r="N55" i="4"/>
  <c r="O55" i="4"/>
  <c r="P55" i="4"/>
  <c r="K55" i="4"/>
  <c r="L54" i="4"/>
  <c r="M54" i="4"/>
  <c r="N54" i="4"/>
  <c r="O54" i="4"/>
  <c r="P54" i="4"/>
  <c r="K54" i="4"/>
  <c r="L86" i="4"/>
  <c r="M86" i="4"/>
  <c r="N86" i="4"/>
  <c r="O86" i="4"/>
  <c r="P86" i="4"/>
  <c r="K86" i="4"/>
  <c r="L84" i="4"/>
  <c r="M84" i="4"/>
  <c r="N84" i="4"/>
  <c r="O84" i="4"/>
  <c r="P84" i="4"/>
  <c r="K84" i="4"/>
  <c r="L82" i="4"/>
  <c r="M82" i="4"/>
  <c r="N82" i="4"/>
  <c r="O82" i="4"/>
  <c r="P82" i="4"/>
  <c r="K82" i="4"/>
  <c r="L80" i="4"/>
  <c r="M80" i="4"/>
  <c r="N80" i="4"/>
  <c r="O80" i="4"/>
  <c r="P80" i="4"/>
  <c r="K80" i="4"/>
  <c r="L78" i="4"/>
  <c r="M78" i="4"/>
  <c r="N78" i="4"/>
  <c r="O78" i="4"/>
  <c r="P78" i="4"/>
  <c r="K78" i="4"/>
  <c r="M159" i="4"/>
  <c r="P158" i="4"/>
  <c r="O158" i="4"/>
  <c r="N158" i="4"/>
  <c r="M158" i="4"/>
  <c r="L158" i="4"/>
  <c r="K158" i="4"/>
  <c r="I158" i="4"/>
  <c r="M157" i="4"/>
  <c r="M156" i="4"/>
  <c r="P155" i="4"/>
  <c r="O155" i="4"/>
  <c r="N155" i="4"/>
  <c r="M155" i="4"/>
  <c r="L155" i="4"/>
  <c r="K155" i="4"/>
  <c r="I155" i="4"/>
  <c r="M154" i="4"/>
  <c r="P153" i="4"/>
  <c r="O153" i="4"/>
  <c r="N153" i="4"/>
  <c r="M153" i="4"/>
  <c r="L153" i="4"/>
  <c r="K153" i="4"/>
  <c r="I153" i="4"/>
  <c r="M152" i="4"/>
  <c r="M150" i="4" s="1"/>
  <c r="M151" i="4"/>
  <c r="P150" i="4"/>
  <c r="O150" i="4"/>
  <c r="N150" i="4"/>
  <c r="L150" i="4"/>
  <c r="K150" i="4"/>
  <c r="I150" i="4"/>
  <c r="M149" i="4"/>
  <c r="M148" i="4"/>
  <c r="P147" i="4"/>
  <c r="O147" i="4"/>
  <c r="N147" i="4"/>
  <c r="M147" i="4"/>
  <c r="L147" i="4"/>
  <c r="K147" i="4"/>
  <c r="I147" i="4"/>
  <c r="M146" i="4"/>
  <c r="P145" i="4"/>
  <c r="O145" i="4"/>
  <c r="N145" i="4"/>
  <c r="M145" i="4"/>
  <c r="L145" i="4"/>
  <c r="K145" i="4"/>
  <c r="I145" i="4"/>
  <c r="M17" i="4" l="1"/>
  <c r="O17" i="4"/>
  <c r="K17" i="4"/>
  <c r="M16" i="4"/>
  <c r="O16" i="4"/>
  <c r="K16" i="4"/>
  <c r="J16" i="4"/>
  <c r="I16" i="4"/>
  <c r="G16" i="4"/>
  <c r="J17" i="4"/>
  <c r="I17" i="4"/>
  <c r="G17" i="4"/>
  <c r="M35" i="7"/>
  <c r="O35" i="7"/>
  <c r="K35" i="7"/>
  <c r="J35" i="7"/>
  <c r="I35" i="7"/>
  <c r="G35" i="7"/>
  <c r="M15" i="7"/>
  <c r="O15" i="7"/>
  <c r="M16" i="7"/>
  <c r="O16" i="7"/>
  <c r="M17" i="7"/>
  <c r="O17" i="7"/>
  <c r="M18" i="7"/>
  <c r="O18" i="7"/>
  <c r="M19" i="7"/>
  <c r="O19" i="7"/>
  <c r="M20" i="7"/>
  <c r="O20" i="7"/>
  <c r="M21" i="7"/>
  <c r="O21" i="7"/>
  <c r="M22" i="7"/>
  <c r="O22" i="7"/>
  <c r="M14" i="7"/>
  <c r="O14" i="7"/>
  <c r="K14" i="7"/>
  <c r="K22" i="7"/>
  <c r="K21" i="7"/>
  <c r="K19" i="7"/>
  <c r="K16" i="7"/>
  <c r="K15" i="7"/>
  <c r="J14" i="7"/>
  <c r="I14" i="7"/>
  <c r="J15" i="7"/>
  <c r="J16" i="7"/>
  <c r="J17" i="7"/>
  <c r="J18" i="7"/>
  <c r="J19" i="7"/>
  <c r="J20" i="7"/>
  <c r="J21" i="7"/>
  <c r="J22" i="7"/>
  <c r="I22" i="7"/>
  <c r="I21" i="7"/>
  <c r="I19" i="7"/>
  <c r="I16" i="7"/>
  <c r="I15" i="7"/>
  <c r="M89" i="7"/>
  <c r="O89" i="7"/>
  <c r="K89" i="7"/>
  <c r="J89" i="7"/>
  <c r="I89" i="7"/>
  <c r="M96" i="7"/>
  <c r="O96" i="7"/>
  <c r="K96" i="7"/>
  <c r="J96" i="7"/>
  <c r="I96" i="7"/>
  <c r="M100" i="7"/>
  <c r="O100" i="7"/>
  <c r="K100" i="7"/>
  <c r="J100" i="7"/>
  <c r="I100" i="7"/>
  <c r="M97" i="7"/>
  <c r="O97" i="7"/>
  <c r="K97" i="7"/>
  <c r="J97" i="7"/>
  <c r="I97" i="7"/>
  <c r="M111" i="7"/>
  <c r="O111" i="7"/>
  <c r="K111" i="7"/>
  <c r="J111" i="7"/>
  <c r="I111" i="7"/>
  <c r="M113" i="7"/>
  <c r="O113" i="7"/>
  <c r="K113" i="7"/>
  <c r="J113" i="7"/>
  <c r="I113" i="7"/>
  <c r="M117" i="7"/>
  <c r="O117" i="7"/>
  <c r="K117" i="7"/>
  <c r="J117" i="7"/>
  <c r="I117" i="7"/>
  <c r="K114" i="7"/>
  <c r="J123" i="6" l="1"/>
  <c r="I123" i="6"/>
  <c r="G123" i="6"/>
  <c r="J119" i="6"/>
  <c r="I119" i="6"/>
  <c r="G119" i="6"/>
  <c r="O98" i="19" l="1"/>
  <c r="M98" i="19"/>
  <c r="M97" i="19" s="1"/>
  <c r="K98" i="19"/>
  <c r="J98" i="19"/>
  <c r="I98" i="19"/>
  <c r="O97" i="19"/>
  <c r="K97" i="19"/>
  <c r="J97" i="19"/>
  <c r="I97" i="19"/>
  <c r="G97" i="19"/>
  <c r="O94" i="19"/>
  <c r="M94" i="19"/>
  <c r="K94" i="19"/>
  <c r="J94" i="19"/>
  <c r="J17" i="19" s="1"/>
  <c r="J14" i="19" s="1"/>
  <c r="I94" i="19"/>
  <c r="G94" i="19"/>
  <c r="G17" i="19" s="1"/>
  <c r="G14" i="19" s="1"/>
  <c r="O93" i="19"/>
  <c r="M93" i="19"/>
  <c r="K93" i="19"/>
  <c r="J93" i="19"/>
  <c r="I93" i="19"/>
  <c r="O90" i="19"/>
  <c r="M90" i="19"/>
  <c r="K90" i="19"/>
  <c r="J90" i="19"/>
  <c r="I90" i="19"/>
  <c r="G90" i="19"/>
  <c r="P61" i="19"/>
  <c r="O61" i="19"/>
  <c r="N61" i="19"/>
  <c r="M61" i="19"/>
  <c r="P55" i="19"/>
  <c r="O55" i="19"/>
  <c r="N55" i="19"/>
  <c r="M55" i="19"/>
  <c r="L55" i="19"/>
  <c r="K55" i="19"/>
  <c r="P54" i="19"/>
  <c r="O54" i="19"/>
  <c r="N54" i="19"/>
  <c r="M54" i="19"/>
  <c r="L54" i="19"/>
  <c r="K54" i="19"/>
  <c r="P53" i="19"/>
  <c r="O53" i="19"/>
  <c r="N53" i="19"/>
  <c r="M53" i="19"/>
  <c r="L53" i="19"/>
  <c r="K53" i="19"/>
  <c r="P52" i="19"/>
  <c r="O52" i="19"/>
  <c r="N52" i="19"/>
  <c r="M52" i="19"/>
  <c r="L52" i="19"/>
  <c r="K52" i="19"/>
  <c r="P51" i="19"/>
  <c r="O51" i="19"/>
  <c r="N51" i="19"/>
  <c r="M51" i="19"/>
  <c r="L51" i="19"/>
  <c r="K51" i="19"/>
  <c r="P50" i="19"/>
  <c r="O50" i="19"/>
  <c r="N50" i="19"/>
  <c r="M50" i="19"/>
  <c r="L50" i="19"/>
  <c r="K50" i="19"/>
  <c r="P49" i="19"/>
  <c r="O49" i="19"/>
  <c r="N49" i="19"/>
  <c r="M49" i="19"/>
  <c r="L49" i="19"/>
  <c r="K49" i="19"/>
  <c r="P48" i="19"/>
  <c r="O48" i="19"/>
  <c r="K41" i="19" s="1"/>
  <c r="N48" i="19"/>
  <c r="G41" i="19" s="1"/>
  <c r="M48" i="19"/>
  <c r="J25" i="19" s="1"/>
  <c r="L48" i="19"/>
  <c r="K48" i="19"/>
  <c r="G25" i="19" s="1"/>
  <c r="N41" i="19"/>
  <c r="O28" i="19"/>
  <c r="N42" i="19" s="1"/>
  <c r="M28" i="19"/>
  <c r="K42" i="19" s="1"/>
  <c r="K28" i="19"/>
  <c r="G42" i="19" s="1"/>
  <c r="J28" i="19"/>
  <c r="I28" i="19"/>
  <c r="G28" i="19"/>
  <c r="O25" i="19"/>
  <c r="O21" i="19" s="1"/>
  <c r="I25" i="19"/>
  <c r="I21" i="19"/>
  <c r="O17" i="19"/>
  <c r="K17" i="19"/>
  <c r="I17" i="19"/>
  <c r="O16" i="19"/>
  <c r="M16" i="19"/>
  <c r="K16" i="19"/>
  <c r="J16" i="19"/>
  <c r="I16" i="19"/>
  <c r="G16" i="19"/>
  <c r="O15" i="19"/>
  <c r="M15" i="19"/>
  <c r="K15" i="19"/>
  <c r="K14" i="19" s="1"/>
  <c r="J15" i="19"/>
  <c r="I15" i="19"/>
  <c r="I14" i="19" s="1"/>
  <c r="G15" i="19"/>
  <c r="O14" i="19"/>
  <c r="K25" i="19" l="1"/>
  <c r="K21" i="19" s="1"/>
  <c r="M17" i="19"/>
  <c r="M14" i="19" s="1"/>
  <c r="N40" i="19"/>
  <c r="N35" i="19" s="1"/>
  <c r="N34" i="19" s="1"/>
  <c r="G21" i="19"/>
  <c r="J21" i="19"/>
  <c r="K40" i="19"/>
  <c r="K35" i="19" s="1"/>
  <c r="K34" i="19" s="1"/>
  <c r="G40" i="19"/>
  <c r="G35" i="19" s="1"/>
  <c r="G34" i="19" s="1"/>
  <c r="M25" i="19"/>
  <c r="M21" i="19" s="1"/>
  <c r="O130" i="22" l="1"/>
  <c r="M130" i="22"/>
  <c r="K130" i="22"/>
  <c r="J130" i="22"/>
  <c r="I130" i="22"/>
  <c r="G130" i="22"/>
  <c r="G18" i="22" s="1"/>
  <c r="O127" i="22"/>
  <c r="M127" i="22"/>
  <c r="K127" i="22"/>
  <c r="J127" i="22"/>
  <c r="I127" i="22"/>
  <c r="G127" i="22"/>
  <c r="O125" i="22"/>
  <c r="M125" i="22"/>
  <c r="M16" i="22" s="1"/>
  <c r="K125" i="22"/>
  <c r="J125" i="22"/>
  <c r="J16" i="22" s="1"/>
  <c r="I125" i="22"/>
  <c r="G125" i="22"/>
  <c r="G16" i="22" s="1"/>
  <c r="O118" i="22"/>
  <c r="M118" i="22"/>
  <c r="K118" i="22"/>
  <c r="J118" i="22"/>
  <c r="I118" i="22"/>
  <c r="G118" i="22"/>
  <c r="G15" i="22" s="1"/>
  <c r="O117" i="22"/>
  <c r="M117" i="22"/>
  <c r="K117" i="22"/>
  <c r="J117" i="22"/>
  <c r="I117" i="22"/>
  <c r="G117" i="22"/>
  <c r="O115" i="22"/>
  <c r="M115" i="22"/>
  <c r="K115" i="22"/>
  <c r="J115" i="22"/>
  <c r="I115" i="22"/>
  <c r="G115" i="22"/>
  <c r="O113" i="22"/>
  <c r="M113" i="22"/>
  <c r="M17" i="22" s="1"/>
  <c r="K113" i="22"/>
  <c r="J113" i="22"/>
  <c r="J17" i="22" s="1"/>
  <c r="I113" i="22"/>
  <c r="G113" i="22"/>
  <c r="G101" i="22" s="1"/>
  <c r="O109" i="22"/>
  <c r="M109" i="22"/>
  <c r="M18" i="22" s="1"/>
  <c r="K109" i="22"/>
  <c r="J109" i="22"/>
  <c r="J18" i="22" s="1"/>
  <c r="I109" i="22"/>
  <c r="O107" i="22"/>
  <c r="M107" i="22"/>
  <c r="K107" i="22"/>
  <c r="J107" i="22"/>
  <c r="I107" i="22"/>
  <c r="G107" i="22"/>
  <c r="O105" i="22"/>
  <c r="M105" i="22"/>
  <c r="K105" i="22"/>
  <c r="J105" i="22"/>
  <c r="I105" i="22"/>
  <c r="O103" i="22"/>
  <c r="M103" i="22"/>
  <c r="M102" i="22" s="1"/>
  <c r="K103" i="22"/>
  <c r="J103" i="22"/>
  <c r="J102" i="22" s="1"/>
  <c r="I103" i="22"/>
  <c r="O102" i="22"/>
  <c r="K102" i="22"/>
  <c r="I102" i="22"/>
  <c r="G102" i="22"/>
  <c r="O101" i="22"/>
  <c r="K101" i="22"/>
  <c r="I101" i="22"/>
  <c r="P71" i="22"/>
  <c r="O71" i="22"/>
  <c r="N71" i="22"/>
  <c r="M71" i="22"/>
  <c r="L71" i="22"/>
  <c r="K71" i="22"/>
  <c r="P67" i="22"/>
  <c r="O67" i="22"/>
  <c r="N67" i="22"/>
  <c r="M67" i="22"/>
  <c r="L67" i="22"/>
  <c r="P62" i="22"/>
  <c r="O62" i="22"/>
  <c r="N62" i="22"/>
  <c r="M62" i="22"/>
  <c r="L62" i="22"/>
  <c r="K62" i="22"/>
  <c r="P61" i="22"/>
  <c r="O61" i="22"/>
  <c r="M33" i="22" s="1"/>
  <c r="N61" i="22"/>
  <c r="M61" i="22"/>
  <c r="J33" i="22" s="1"/>
  <c r="L61" i="22"/>
  <c r="K61" i="22"/>
  <c r="G33" i="22" s="1"/>
  <c r="P60" i="22"/>
  <c r="O60" i="22"/>
  <c r="N60" i="22"/>
  <c r="M60" i="22"/>
  <c r="J32" i="22" s="1"/>
  <c r="L60" i="22"/>
  <c r="K60" i="22"/>
  <c r="G32" i="22" s="1"/>
  <c r="P59" i="22"/>
  <c r="O59" i="22"/>
  <c r="M31" i="22" s="1"/>
  <c r="N59" i="22"/>
  <c r="M59" i="22"/>
  <c r="J31" i="22" s="1"/>
  <c r="L59" i="22"/>
  <c r="K59" i="22"/>
  <c r="G31" i="22" s="1"/>
  <c r="P58" i="22"/>
  <c r="O58" i="22"/>
  <c r="N58" i="22"/>
  <c r="M58" i="22"/>
  <c r="J29" i="22" s="1"/>
  <c r="L58" i="22"/>
  <c r="K58" i="22"/>
  <c r="G29" i="22" s="1"/>
  <c r="P57" i="22"/>
  <c r="O57" i="22"/>
  <c r="M28" i="22" s="1"/>
  <c r="N57" i="22"/>
  <c r="M57" i="22"/>
  <c r="J28" i="22" s="1"/>
  <c r="L57" i="22"/>
  <c r="K57" i="22"/>
  <c r="G28" i="22" s="1"/>
  <c r="P56" i="22"/>
  <c r="O56" i="22"/>
  <c r="M27" i="22" s="1"/>
  <c r="N56" i="22"/>
  <c r="M56" i="22"/>
  <c r="J27" i="22" s="1"/>
  <c r="L56" i="22"/>
  <c r="K56" i="22"/>
  <c r="G27" i="22" s="1"/>
  <c r="P55" i="22"/>
  <c r="O55" i="22"/>
  <c r="M30" i="22" s="1"/>
  <c r="N55" i="22"/>
  <c r="M55" i="22"/>
  <c r="J30" i="22" s="1"/>
  <c r="L55" i="22"/>
  <c r="K55" i="22"/>
  <c r="G30" i="22" s="1"/>
  <c r="P54" i="22"/>
  <c r="O54" i="22"/>
  <c r="K47" i="22" s="1"/>
  <c r="N54" i="22"/>
  <c r="M54" i="22"/>
  <c r="L54" i="22"/>
  <c r="K54" i="22"/>
  <c r="N47" i="22"/>
  <c r="G47" i="22"/>
  <c r="N42" i="22"/>
  <c r="K42" i="22"/>
  <c r="G42" i="22"/>
  <c r="O34" i="22"/>
  <c r="N48" i="22" s="1"/>
  <c r="K34" i="22"/>
  <c r="G48" i="22" s="1"/>
  <c r="I34" i="22"/>
  <c r="O33" i="22"/>
  <c r="K33" i="22"/>
  <c r="I33" i="22"/>
  <c r="O32" i="22"/>
  <c r="M32" i="22"/>
  <c r="K32" i="22"/>
  <c r="I32" i="22"/>
  <c r="O31" i="22"/>
  <c r="K31" i="22"/>
  <c r="I31" i="22"/>
  <c r="O30" i="22"/>
  <c r="K30" i="22"/>
  <c r="I30" i="22"/>
  <c r="O29" i="22"/>
  <c r="M29" i="22"/>
  <c r="K29" i="22"/>
  <c r="I29" i="22"/>
  <c r="O28" i="22"/>
  <c r="K28" i="22"/>
  <c r="I28" i="22"/>
  <c r="O27" i="22"/>
  <c r="K27" i="22"/>
  <c r="I27" i="22"/>
  <c r="O26" i="22"/>
  <c r="K26" i="22"/>
  <c r="I26" i="22"/>
  <c r="O22" i="22"/>
  <c r="K22" i="22"/>
  <c r="I22" i="22"/>
  <c r="O18" i="22"/>
  <c r="K18" i="22"/>
  <c r="I18" i="22"/>
  <c r="O17" i="22"/>
  <c r="K17" i="22"/>
  <c r="I17" i="22"/>
  <c r="O16" i="22"/>
  <c r="K16" i="22"/>
  <c r="I16" i="22"/>
  <c r="O15" i="22"/>
  <c r="K15" i="22"/>
  <c r="I15" i="22"/>
  <c r="O14" i="22"/>
  <c r="K14" i="22"/>
  <c r="I14" i="22"/>
  <c r="O84" i="21"/>
  <c r="M84" i="21"/>
  <c r="K84" i="21"/>
  <c r="J84" i="21"/>
  <c r="I84" i="21"/>
  <c r="G84" i="21"/>
  <c r="O80" i="21"/>
  <c r="M80" i="21"/>
  <c r="K80" i="21"/>
  <c r="J80" i="21"/>
  <c r="I80" i="21"/>
  <c r="G80" i="21"/>
  <c r="O78" i="21"/>
  <c r="M78" i="21"/>
  <c r="K78" i="21"/>
  <c r="J78" i="21"/>
  <c r="I78" i="21"/>
  <c r="G78" i="21"/>
  <c r="O73" i="21"/>
  <c r="M73" i="21"/>
  <c r="K73" i="21"/>
  <c r="J73" i="21"/>
  <c r="I73" i="21"/>
  <c r="G73" i="21"/>
  <c r="O72" i="21"/>
  <c r="M72" i="21"/>
  <c r="K72" i="21"/>
  <c r="J72" i="21"/>
  <c r="I72" i="21"/>
  <c r="G72" i="21"/>
  <c r="P47" i="21"/>
  <c r="O47" i="21"/>
  <c r="K40" i="21" s="1"/>
  <c r="N47" i="21"/>
  <c r="M47" i="21"/>
  <c r="L47" i="21"/>
  <c r="K47" i="21"/>
  <c r="N40" i="21"/>
  <c r="G40" i="21"/>
  <c r="I27" i="21"/>
  <c r="I22" i="21" s="1"/>
  <c r="O25" i="21"/>
  <c r="O27" i="21" s="1"/>
  <c r="K25" i="21"/>
  <c r="K27" i="21" s="1"/>
  <c r="O18" i="21"/>
  <c r="M18" i="21"/>
  <c r="K18" i="21"/>
  <c r="J18" i="21"/>
  <c r="I18" i="21"/>
  <c r="G18" i="21"/>
  <c r="O17" i="21"/>
  <c r="M17" i="21"/>
  <c r="K17" i="21"/>
  <c r="J17" i="21"/>
  <c r="I17" i="21"/>
  <c r="G17" i="21"/>
  <c r="O16" i="21"/>
  <c r="M16" i="21"/>
  <c r="K16" i="21"/>
  <c r="J16" i="21"/>
  <c r="I16" i="21"/>
  <c r="G16" i="21"/>
  <c r="O15" i="21"/>
  <c r="M15" i="21"/>
  <c r="K15" i="21"/>
  <c r="J15" i="21"/>
  <c r="I15" i="21"/>
  <c r="G15" i="21"/>
  <c r="O14" i="21"/>
  <c r="M14" i="21"/>
  <c r="K14" i="21"/>
  <c r="J14" i="21"/>
  <c r="J27" i="21" s="1"/>
  <c r="J22" i="21" s="1"/>
  <c r="I14" i="21"/>
  <c r="G14" i="21"/>
  <c r="G27" i="21" s="1"/>
  <c r="G22" i="21" s="1"/>
  <c r="O81" i="20"/>
  <c r="M81" i="20"/>
  <c r="K81" i="20"/>
  <c r="J81" i="20"/>
  <c r="I81" i="20"/>
  <c r="O79" i="20"/>
  <c r="M79" i="20"/>
  <c r="K79" i="20"/>
  <c r="J79" i="20"/>
  <c r="I79" i="20"/>
  <c r="G79" i="20"/>
  <c r="O77" i="20"/>
  <c r="M77" i="20"/>
  <c r="K77" i="20"/>
  <c r="J77" i="20"/>
  <c r="I77" i="20"/>
  <c r="G77" i="20"/>
  <c r="O75" i="20"/>
  <c r="M75" i="20"/>
  <c r="K75" i="20"/>
  <c r="J75" i="20"/>
  <c r="I75" i="20"/>
  <c r="G75" i="20"/>
  <c r="O74" i="20"/>
  <c r="M74" i="20"/>
  <c r="K74" i="20"/>
  <c r="J74" i="20"/>
  <c r="I74" i="20"/>
  <c r="G74" i="20"/>
  <c r="P49" i="20"/>
  <c r="O23" i="20" s="1"/>
  <c r="O49" i="20"/>
  <c r="N49" i="20"/>
  <c r="K23" i="20" s="1"/>
  <c r="M49" i="20"/>
  <c r="N42" i="20"/>
  <c r="K42" i="20"/>
  <c r="G42" i="20"/>
  <c r="M23" i="20"/>
  <c r="O18" i="20"/>
  <c r="M18" i="20"/>
  <c r="K18" i="20"/>
  <c r="J18" i="20"/>
  <c r="I18" i="20"/>
  <c r="G18" i="20"/>
  <c r="O17" i="20"/>
  <c r="M17" i="20"/>
  <c r="K17" i="20"/>
  <c r="J17" i="20"/>
  <c r="I17" i="20"/>
  <c r="G17" i="20"/>
  <c r="O16" i="20"/>
  <c r="M16" i="20"/>
  <c r="K16" i="20"/>
  <c r="J16" i="20"/>
  <c r="I16" i="20"/>
  <c r="G16" i="20"/>
  <c r="O15" i="20"/>
  <c r="M15" i="20"/>
  <c r="K15" i="20"/>
  <c r="J15" i="20"/>
  <c r="I15" i="20"/>
  <c r="G15" i="20"/>
  <c r="O14" i="20"/>
  <c r="O29" i="20" s="1"/>
  <c r="M14" i="20"/>
  <c r="M29" i="20" s="1"/>
  <c r="K14" i="20"/>
  <c r="K29" i="20" s="1"/>
  <c r="J14" i="20"/>
  <c r="J29" i="20" s="1"/>
  <c r="J22" i="20" s="1"/>
  <c r="I14" i="20"/>
  <c r="I29" i="20" s="1"/>
  <c r="I22" i="20" s="1"/>
  <c r="G14" i="20"/>
  <c r="G29" i="20" s="1"/>
  <c r="G22" i="20" s="1"/>
  <c r="O162" i="16"/>
  <c r="N162" i="16"/>
  <c r="J155" i="16"/>
  <c r="I155" i="16"/>
  <c r="G155" i="16"/>
  <c r="O150" i="16"/>
  <c r="O20" i="16" s="1"/>
  <c r="M150" i="16"/>
  <c r="K150" i="16"/>
  <c r="K20" i="16" s="1"/>
  <c r="J150" i="16"/>
  <c r="I150" i="16"/>
  <c r="I20" i="16" s="1"/>
  <c r="G150" i="16"/>
  <c r="O144" i="16"/>
  <c r="O19" i="16" s="1"/>
  <c r="M144" i="16"/>
  <c r="K144" i="16"/>
  <c r="K19" i="16" s="1"/>
  <c r="J144" i="16"/>
  <c r="I144" i="16"/>
  <c r="I19" i="16" s="1"/>
  <c r="G144" i="16"/>
  <c r="O141" i="16"/>
  <c r="O17" i="16" s="1"/>
  <c r="M141" i="16"/>
  <c r="K141" i="16"/>
  <c r="K17" i="16" s="1"/>
  <c r="J141" i="16"/>
  <c r="I141" i="16"/>
  <c r="I17" i="16" s="1"/>
  <c r="G141" i="16"/>
  <c r="O126" i="16"/>
  <c r="O125" i="16" s="1"/>
  <c r="M126" i="16"/>
  <c r="K126" i="16"/>
  <c r="K125" i="16" s="1"/>
  <c r="J126" i="16"/>
  <c r="I126" i="16"/>
  <c r="I125" i="16" s="1"/>
  <c r="I113" i="16" s="1"/>
  <c r="M125" i="16"/>
  <c r="J125" i="16"/>
  <c r="J123" i="16"/>
  <c r="I123" i="16"/>
  <c r="G123" i="16"/>
  <c r="O119" i="16"/>
  <c r="M119" i="16"/>
  <c r="M113" i="16" s="1"/>
  <c r="K42" i="16" s="1"/>
  <c r="K119" i="16"/>
  <c r="J119" i="16"/>
  <c r="J113" i="16" s="1"/>
  <c r="I119" i="16"/>
  <c r="G119" i="16"/>
  <c r="G113" i="16" s="1"/>
  <c r="J117" i="16"/>
  <c r="I117" i="16"/>
  <c r="G117" i="16"/>
  <c r="O114" i="16"/>
  <c r="O36" i="16" s="1"/>
  <c r="N50" i="16" s="1"/>
  <c r="N48" i="16" s="1"/>
  <c r="M114" i="16"/>
  <c r="K114" i="16"/>
  <c r="K36" i="16" s="1"/>
  <c r="G50" i="16" s="1"/>
  <c r="G48" i="16" s="1"/>
  <c r="J114" i="16"/>
  <c r="I114" i="16"/>
  <c r="I36" i="16" s="1"/>
  <c r="G114" i="16"/>
  <c r="P79" i="16"/>
  <c r="O79" i="16"/>
  <c r="N79" i="16"/>
  <c r="M79" i="16"/>
  <c r="L79" i="16"/>
  <c r="K79" i="16"/>
  <c r="P70" i="16"/>
  <c r="O70" i="16"/>
  <c r="N70" i="16"/>
  <c r="M70" i="16"/>
  <c r="L70" i="16"/>
  <c r="K70" i="16"/>
  <c r="P66" i="16"/>
  <c r="O66" i="16"/>
  <c r="N66" i="16"/>
  <c r="M66" i="16"/>
  <c r="L66" i="16"/>
  <c r="K66" i="16"/>
  <c r="P64" i="16"/>
  <c r="O64" i="16"/>
  <c r="N64" i="16"/>
  <c r="M64" i="16"/>
  <c r="L64" i="16"/>
  <c r="K64" i="16"/>
  <c r="P63" i="16"/>
  <c r="O35" i="16" s="1"/>
  <c r="O63" i="16"/>
  <c r="M35" i="16" s="1"/>
  <c r="N63" i="16"/>
  <c r="M63" i="16"/>
  <c r="L63" i="16"/>
  <c r="J35" i="16" s="1"/>
  <c r="K63" i="16"/>
  <c r="P62" i="16"/>
  <c r="O34" i="16" s="1"/>
  <c r="O62" i="16"/>
  <c r="N62" i="16"/>
  <c r="K34" i="16" s="1"/>
  <c r="M62" i="16"/>
  <c r="L62" i="16"/>
  <c r="K62" i="16"/>
  <c r="P61" i="16"/>
  <c r="O61" i="16"/>
  <c r="N61" i="16"/>
  <c r="M61" i="16"/>
  <c r="L61" i="16"/>
  <c r="J33" i="16" s="1"/>
  <c r="K61" i="16"/>
  <c r="P60" i="16"/>
  <c r="O32" i="16" s="1"/>
  <c r="O60" i="16"/>
  <c r="N60" i="16"/>
  <c r="K32" i="16" s="1"/>
  <c r="M60" i="16"/>
  <c r="L60" i="16"/>
  <c r="K60" i="16"/>
  <c r="P59" i="16"/>
  <c r="O59" i="16"/>
  <c r="N59" i="16"/>
  <c r="M59" i="16"/>
  <c r="L59" i="16"/>
  <c r="J31" i="16" s="1"/>
  <c r="K59" i="16"/>
  <c r="P58" i="16"/>
  <c r="O30" i="16" s="1"/>
  <c r="O58" i="16"/>
  <c r="N58" i="16"/>
  <c r="K30" i="16" s="1"/>
  <c r="M58" i="16"/>
  <c r="L58" i="16"/>
  <c r="K58" i="16"/>
  <c r="P57" i="16"/>
  <c r="O57" i="16"/>
  <c r="N57" i="16"/>
  <c r="M57" i="16"/>
  <c r="L57" i="16"/>
  <c r="J29" i="16" s="1"/>
  <c r="J28" i="16" s="1"/>
  <c r="J24" i="16" s="1"/>
  <c r="K57" i="16"/>
  <c r="P56" i="16"/>
  <c r="O56" i="16"/>
  <c r="N56" i="16"/>
  <c r="M56" i="16"/>
  <c r="L56" i="16"/>
  <c r="K56" i="16"/>
  <c r="N49" i="16"/>
  <c r="K49" i="16"/>
  <c r="G49" i="16"/>
  <c r="N44" i="16"/>
  <c r="K44" i="16"/>
  <c r="G44" i="16"/>
  <c r="M36" i="16"/>
  <c r="K50" i="16" s="1"/>
  <c r="J36" i="16"/>
  <c r="G36" i="16"/>
  <c r="K35" i="16"/>
  <c r="I35" i="16"/>
  <c r="M34" i="16"/>
  <c r="J34" i="16"/>
  <c r="I34" i="16"/>
  <c r="O33" i="16"/>
  <c r="M33" i="16"/>
  <c r="K33" i="16"/>
  <c r="I33" i="16"/>
  <c r="M32" i="16"/>
  <c r="J32" i="16"/>
  <c r="I32" i="16"/>
  <c r="O31" i="16"/>
  <c r="M31" i="16"/>
  <c r="K31" i="16"/>
  <c r="I31" i="16"/>
  <c r="M30" i="16"/>
  <c r="J30" i="16"/>
  <c r="I30" i="16"/>
  <c r="O29" i="16"/>
  <c r="M29" i="16"/>
  <c r="K29" i="16"/>
  <c r="I29" i="16"/>
  <c r="G28" i="16"/>
  <c r="G24" i="16"/>
  <c r="M20" i="16"/>
  <c r="J20" i="16"/>
  <c r="G20" i="16"/>
  <c r="M19" i="16"/>
  <c r="J19" i="16"/>
  <c r="G19" i="16"/>
  <c r="O18" i="16"/>
  <c r="M18" i="16"/>
  <c r="K18" i="16"/>
  <c r="J18" i="16"/>
  <c r="I18" i="16"/>
  <c r="G18" i="16"/>
  <c r="M17" i="16"/>
  <c r="J17" i="16"/>
  <c r="G17" i="16"/>
  <c r="O16" i="16"/>
  <c r="M16" i="16"/>
  <c r="K16" i="16"/>
  <c r="J16" i="16"/>
  <c r="I16" i="16"/>
  <c r="G16" i="16"/>
  <c r="M15" i="16"/>
  <c r="J15" i="16"/>
  <c r="G15" i="16"/>
  <c r="J14" i="16"/>
  <c r="G14" i="16"/>
  <c r="O64" i="10"/>
  <c r="M64" i="10"/>
  <c r="K64" i="10"/>
  <c r="J64" i="10"/>
  <c r="I64" i="10"/>
  <c r="G64" i="10"/>
  <c r="O63" i="10"/>
  <c r="M63" i="10"/>
  <c r="K63" i="10"/>
  <c r="J63" i="10"/>
  <c r="I63" i="10"/>
  <c r="G63" i="10"/>
  <c r="N34" i="10"/>
  <c r="K34" i="10"/>
  <c r="G34" i="10"/>
  <c r="N33" i="10"/>
  <c r="K33" i="10"/>
  <c r="G33" i="10"/>
  <c r="N32" i="10"/>
  <c r="K32" i="10"/>
  <c r="G32" i="10"/>
  <c r="N29" i="10"/>
  <c r="K29" i="10"/>
  <c r="G29" i="10"/>
  <c r="N28" i="10"/>
  <c r="K28" i="10"/>
  <c r="G28" i="10"/>
  <c r="O22" i="10"/>
  <c r="M22" i="10"/>
  <c r="K22" i="10"/>
  <c r="J22" i="10"/>
  <c r="I22" i="10"/>
  <c r="O15" i="10"/>
  <c r="M15" i="10"/>
  <c r="K15" i="10"/>
  <c r="J15" i="10"/>
  <c r="I15" i="10"/>
  <c r="G15" i="10"/>
  <c r="O14" i="10"/>
  <c r="O23" i="10" s="1"/>
  <c r="O19" i="10" s="1"/>
  <c r="M14" i="10"/>
  <c r="M23" i="10" s="1"/>
  <c r="M19" i="10" s="1"/>
  <c r="K14" i="10"/>
  <c r="K23" i="10" s="1"/>
  <c r="K19" i="10" s="1"/>
  <c r="J14" i="10"/>
  <c r="J23" i="10" s="1"/>
  <c r="J19" i="10" s="1"/>
  <c r="I14" i="10"/>
  <c r="I23" i="10" s="1"/>
  <c r="I19" i="10" s="1"/>
  <c r="G14" i="10"/>
  <c r="G23" i="10" s="1"/>
  <c r="G19" i="10" s="1"/>
  <c r="M117" i="8"/>
  <c r="O117" i="8"/>
  <c r="K117" i="8"/>
  <c r="J117" i="8"/>
  <c r="I117" i="8"/>
  <c r="G117" i="8"/>
  <c r="O110" i="8"/>
  <c r="M110" i="8"/>
  <c r="K110" i="8"/>
  <c r="J110" i="8"/>
  <c r="I110" i="8"/>
  <c r="G110" i="8"/>
  <c r="O104" i="8"/>
  <c r="M104" i="8"/>
  <c r="K104" i="8"/>
  <c r="J104" i="8"/>
  <c r="I104" i="8"/>
  <c r="G104" i="8"/>
  <c r="O101" i="8"/>
  <c r="M101" i="8"/>
  <c r="K101" i="8"/>
  <c r="J101" i="8"/>
  <c r="I101" i="8"/>
  <c r="G101" i="8"/>
  <c r="O87" i="8"/>
  <c r="M87" i="8"/>
  <c r="K87" i="8"/>
  <c r="J87" i="8"/>
  <c r="I87" i="8"/>
  <c r="G87" i="8"/>
  <c r="O84" i="8"/>
  <c r="M84" i="8"/>
  <c r="K84" i="8"/>
  <c r="J84" i="8"/>
  <c r="I84" i="8"/>
  <c r="G84" i="8"/>
  <c r="O83" i="8"/>
  <c r="M83" i="8"/>
  <c r="K83" i="8"/>
  <c r="J83" i="8"/>
  <c r="I83" i="8"/>
  <c r="G83" i="8"/>
  <c r="O82" i="8"/>
  <c r="M82" i="8"/>
  <c r="K41" i="8" s="1"/>
  <c r="K40" i="8" s="1"/>
  <c r="K44" i="8" s="1"/>
  <c r="K46" i="8" s="1"/>
  <c r="K82" i="8"/>
  <c r="J82" i="8"/>
  <c r="I82" i="8"/>
  <c r="G82" i="8"/>
  <c r="P52" i="8"/>
  <c r="O52" i="8"/>
  <c r="N52" i="8"/>
  <c r="M52" i="8"/>
  <c r="L52" i="8"/>
  <c r="K52" i="8"/>
  <c r="N45" i="8"/>
  <c r="K45" i="8"/>
  <c r="G45" i="8"/>
  <c r="N41" i="8"/>
  <c r="G41" i="8"/>
  <c r="N40" i="8"/>
  <c r="N44" i="8" s="1"/>
  <c r="N46" i="8" s="1"/>
  <c r="G40" i="8"/>
  <c r="G44" i="8" s="1"/>
  <c r="G46" i="8" s="1"/>
  <c r="O34" i="8"/>
  <c r="K34" i="8"/>
  <c r="J34" i="8"/>
  <c r="O28" i="8"/>
  <c r="M28" i="8"/>
  <c r="K28" i="8"/>
  <c r="J28" i="8"/>
  <c r="I28" i="8"/>
  <c r="G28" i="8"/>
  <c r="O27" i="8"/>
  <c r="M27" i="8"/>
  <c r="K27" i="8"/>
  <c r="J27" i="8"/>
  <c r="I27" i="8"/>
  <c r="G27" i="8"/>
  <c r="O23" i="8"/>
  <c r="M23" i="8"/>
  <c r="K23" i="8"/>
  <c r="J23" i="8"/>
  <c r="I23" i="8"/>
  <c r="G23" i="8"/>
  <c r="O22" i="8"/>
  <c r="M22" i="8"/>
  <c r="K22" i="8"/>
  <c r="J22" i="8"/>
  <c r="I22" i="8"/>
  <c r="G22" i="8"/>
  <c r="O21" i="8"/>
  <c r="M21" i="8"/>
  <c r="K21" i="8"/>
  <c r="J21" i="8"/>
  <c r="I21" i="8"/>
  <c r="G21" i="8"/>
  <c r="O20" i="8"/>
  <c r="M20" i="8"/>
  <c r="K20" i="8"/>
  <c r="J20" i="8"/>
  <c r="I20" i="8"/>
  <c r="G20" i="8"/>
  <c r="O19" i="8"/>
  <c r="M19" i="8"/>
  <c r="K19" i="8"/>
  <c r="J19" i="8"/>
  <c r="I19" i="8"/>
  <c r="G19" i="8"/>
  <c r="O18" i="8"/>
  <c r="M18" i="8"/>
  <c r="K18" i="8"/>
  <c r="J18" i="8"/>
  <c r="I18" i="8"/>
  <c r="G18" i="8"/>
  <c r="O17" i="8"/>
  <c r="M17" i="8"/>
  <c r="K17" i="8"/>
  <c r="J17" i="8"/>
  <c r="I17" i="8"/>
  <c r="G17" i="8"/>
  <c r="O92" i="7"/>
  <c r="M92" i="7"/>
  <c r="K92" i="7"/>
  <c r="J92" i="7"/>
  <c r="I92" i="7"/>
  <c r="G92" i="7"/>
  <c r="O90" i="7"/>
  <c r="M90" i="7"/>
  <c r="K90" i="7"/>
  <c r="J90" i="7"/>
  <c r="I90" i="7"/>
  <c r="I20" i="7" s="1"/>
  <c r="G90" i="7"/>
  <c r="G89" i="7" s="1"/>
  <c r="P56" i="7"/>
  <c r="P54" i="7" s="1"/>
  <c r="O56" i="7"/>
  <c r="O54" i="7" s="1"/>
  <c r="N56" i="7"/>
  <c r="M56" i="7"/>
  <c r="M54" i="7" s="1"/>
  <c r="L56" i="7"/>
  <c r="L54" i="7" s="1"/>
  <c r="K56" i="7"/>
  <c r="N54" i="7"/>
  <c r="K54" i="7"/>
  <c r="M46" i="7"/>
  <c r="L46" i="7"/>
  <c r="O32" i="7"/>
  <c r="M32" i="7"/>
  <c r="K32" i="7"/>
  <c r="J32" i="7"/>
  <c r="I32" i="7"/>
  <c r="G32" i="7"/>
  <c r="O31" i="7"/>
  <c r="M31" i="7"/>
  <c r="K31" i="7"/>
  <c r="J31" i="7"/>
  <c r="I31" i="7"/>
  <c r="G31" i="7"/>
  <c r="O30" i="7"/>
  <c r="M30" i="7"/>
  <c r="K30" i="7"/>
  <c r="J30" i="7"/>
  <c r="J29" i="7" s="1"/>
  <c r="I30" i="7"/>
  <c r="G30" i="7"/>
  <c r="K20" i="7"/>
  <c r="K18" i="7"/>
  <c r="I18" i="7"/>
  <c r="G18" i="7"/>
  <c r="K17" i="7"/>
  <c r="I17" i="7"/>
  <c r="G17" i="7"/>
  <c r="O135" i="6"/>
  <c r="O21" i="6" s="1"/>
  <c r="M135" i="6"/>
  <c r="K135" i="6"/>
  <c r="K21" i="6" s="1"/>
  <c r="J135" i="6"/>
  <c r="I133" i="6"/>
  <c r="I20" i="6" s="1"/>
  <c r="G133" i="6"/>
  <c r="O131" i="6"/>
  <c r="O26" i="6" s="1"/>
  <c r="M131" i="6"/>
  <c r="K131" i="6"/>
  <c r="K26" i="6" s="1"/>
  <c r="J131" i="6"/>
  <c r="I131" i="6"/>
  <c r="I26" i="6" s="1"/>
  <c r="G131" i="6"/>
  <c r="O123" i="6"/>
  <c r="O25" i="6" s="1"/>
  <c r="M123" i="6"/>
  <c r="K123" i="6"/>
  <c r="K25" i="6" s="1"/>
  <c r="I25" i="6"/>
  <c r="O119" i="6"/>
  <c r="M119" i="6"/>
  <c r="K119" i="6"/>
  <c r="O115" i="6"/>
  <c r="M115" i="6"/>
  <c r="M23" i="6" s="1"/>
  <c r="K115" i="6"/>
  <c r="J115" i="6"/>
  <c r="J23" i="6" s="1"/>
  <c r="I115" i="6"/>
  <c r="G115" i="6"/>
  <c r="G23" i="6" s="1"/>
  <c r="O110" i="6"/>
  <c r="M110" i="6"/>
  <c r="M22" i="6" s="1"/>
  <c r="K110" i="6"/>
  <c r="J110" i="6"/>
  <c r="J22" i="6" s="1"/>
  <c r="I110" i="6"/>
  <c r="G110" i="6"/>
  <c r="G22" i="6" s="1"/>
  <c r="O95" i="6"/>
  <c r="M95" i="6"/>
  <c r="M19" i="6" s="1"/>
  <c r="K95" i="6"/>
  <c r="J95" i="6"/>
  <c r="J19" i="6" s="1"/>
  <c r="I95" i="6"/>
  <c r="G95" i="6"/>
  <c r="G19" i="6" s="1"/>
  <c r="O92" i="6"/>
  <c r="M92" i="6"/>
  <c r="M18" i="6" s="1"/>
  <c r="K92" i="6"/>
  <c r="J92" i="6"/>
  <c r="J18" i="6" s="1"/>
  <c r="I92" i="6"/>
  <c r="I91" i="6" s="1"/>
  <c r="G92" i="6"/>
  <c r="G18" i="6" s="1"/>
  <c r="P57" i="6"/>
  <c r="O31" i="6" s="1"/>
  <c r="O57" i="6"/>
  <c r="M31" i="6" s="1"/>
  <c r="N57" i="6"/>
  <c r="K31" i="6" s="1"/>
  <c r="M57" i="6"/>
  <c r="L57" i="6"/>
  <c r="I31" i="6" s="1"/>
  <c r="K57" i="6"/>
  <c r="G31" i="6" s="1"/>
  <c r="N50" i="6"/>
  <c r="K50" i="6"/>
  <c r="G50" i="6"/>
  <c r="J31" i="6"/>
  <c r="M26" i="6"/>
  <c r="J26" i="6"/>
  <c r="G26" i="6"/>
  <c r="M25" i="6"/>
  <c r="J25" i="6"/>
  <c r="G25" i="6"/>
  <c r="M24" i="6"/>
  <c r="J24" i="6"/>
  <c r="G24" i="6"/>
  <c r="O23" i="6"/>
  <c r="K23" i="6"/>
  <c r="I23" i="6"/>
  <c r="O22" i="6"/>
  <c r="K22" i="6"/>
  <c r="I22" i="6"/>
  <c r="M21" i="6"/>
  <c r="J21" i="6"/>
  <c r="I21" i="6"/>
  <c r="G21" i="6"/>
  <c r="M20" i="6"/>
  <c r="K20" i="6"/>
  <c r="J20" i="6"/>
  <c r="G20" i="6"/>
  <c r="O19" i="6"/>
  <c r="K19" i="6"/>
  <c r="I19" i="6"/>
  <c r="O18" i="6"/>
  <c r="K18" i="6"/>
  <c r="I18" i="6"/>
  <c r="O123" i="5"/>
  <c r="M123" i="5"/>
  <c r="K123" i="5"/>
  <c r="J123" i="5"/>
  <c r="I123" i="5"/>
  <c r="G123" i="5"/>
  <c r="O118" i="5"/>
  <c r="M118" i="5"/>
  <c r="K118" i="5"/>
  <c r="J118" i="5"/>
  <c r="I118" i="5"/>
  <c r="G118" i="5"/>
  <c r="O113" i="5"/>
  <c r="M113" i="5"/>
  <c r="K113" i="5"/>
  <c r="J113" i="5"/>
  <c r="I113" i="5"/>
  <c r="G113" i="5"/>
  <c r="O111" i="5"/>
  <c r="M111" i="5"/>
  <c r="K111" i="5"/>
  <c r="J111" i="5"/>
  <c r="I111" i="5"/>
  <c r="G111" i="5"/>
  <c r="O107" i="5"/>
  <c r="M107" i="5"/>
  <c r="K107" i="5"/>
  <c r="J107" i="5"/>
  <c r="I107" i="5"/>
  <c r="G107" i="5"/>
  <c r="O92" i="5"/>
  <c r="M92" i="5"/>
  <c r="K92" i="5"/>
  <c r="J92" i="5"/>
  <c r="I92" i="5"/>
  <c r="G92" i="5"/>
  <c r="O89" i="5"/>
  <c r="M89" i="5"/>
  <c r="K89" i="5"/>
  <c r="J89" i="5"/>
  <c r="I89" i="5"/>
  <c r="G89" i="5"/>
  <c r="O88" i="5"/>
  <c r="M88" i="5"/>
  <c r="K88" i="5"/>
  <c r="J88" i="5"/>
  <c r="I88" i="5"/>
  <c r="G88" i="5"/>
  <c r="O87" i="5"/>
  <c r="M87" i="5"/>
  <c r="K87" i="5"/>
  <c r="J87" i="5"/>
  <c r="I87" i="5"/>
  <c r="G87" i="5"/>
  <c r="P54" i="5"/>
  <c r="O54" i="5"/>
  <c r="N54" i="5"/>
  <c r="M54" i="5"/>
  <c r="L54" i="5"/>
  <c r="K54" i="5"/>
  <c r="O30" i="5"/>
  <c r="M30" i="5"/>
  <c r="K30" i="5"/>
  <c r="J30" i="5"/>
  <c r="I30" i="5"/>
  <c r="G30" i="5"/>
  <c r="O29" i="5"/>
  <c r="N47" i="5" s="1"/>
  <c r="M29" i="5"/>
  <c r="K47" i="5" s="1"/>
  <c r="K29" i="5"/>
  <c r="G47" i="5" s="1"/>
  <c r="J29" i="5"/>
  <c r="I29" i="5"/>
  <c r="G29" i="5"/>
  <c r="O24" i="5"/>
  <c r="M24" i="5"/>
  <c r="K24" i="5"/>
  <c r="J24" i="5"/>
  <c r="I24" i="5"/>
  <c r="G24" i="5"/>
  <c r="O23" i="5"/>
  <c r="M23" i="5"/>
  <c r="K23" i="5"/>
  <c r="J23" i="5"/>
  <c r="I23" i="5"/>
  <c r="G23" i="5"/>
  <c r="O22" i="5"/>
  <c r="M22" i="5"/>
  <c r="K22" i="5"/>
  <c r="J22" i="5"/>
  <c r="I22" i="5"/>
  <c r="G22" i="5"/>
  <c r="O21" i="5"/>
  <c r="M21" i="5"/>
  <c r="K21" i="5"/>
  <c r="J21" i="5"/>
  <c r="I21" i="5"/>
  <c r="G21" i="5"/>
  <c r="O20" i="5"/>
  <c r="M20" i="5"/>
  <c r="K20" i="5"/>
  <c r="J20" i="5"/>
  <c r="I20" i="5"/>
  <c r="G20" i="5"/>
  <c r="O19" i="5"/>
  <c r="M19" i="5"/>
  <c r="K19" i="5"/>
  <c r="J19" i="5"/>
  <c r="I19" i="5"/>
  <c r="G19" i="5"/>
  <c r="O18" i="5"/>
  <c r="M18" i="5"/>
  <c r="K18" i="5"/>
  <c r="J18" i="5"/>
  <c r="I18" i="5"/>
  <c r="G18" i="5"/>
  <c r="O17" i="5"/>
  <c r="O28" i="5" s="1"/>
  <c r="O37" i="5" s="1"/>
  <c r="N48" i="5" s="1"/>
  <c r="M17" i="5"/>
  <c r="M28" i="5" s="1"/>
  <c r="M37" i="5" s="1"/>
  <c r="K48" i="5" s="1"/>
  <c r="K17" i="5"/>
  <c r="K28" i="5" s="1"/>
  <c r="K37" i="5" s="1"/>
  <c r="G48" i="5" s="1"/>
  <c r="J17" i="5"/>
  <c r="J28" i="5" s="1"/>
  <c r="J37" i="5" s="1"/>
  <c r="I17" i="5"/>
  <c r="I28" i="5" s="1"/>
  <c r="I37" i="5" s="1"/>
  <c r="G17" i="5"/>
  <c r="G28" i="5" s="1"/>
  <c r="G37" i="5" s="1"/>
  <c r="M137" i="4"/>
  <c r="O137" i="4"/>
  <c r="K137" i="4"/>
  <c r="J137" i="4"/>
  <c r="O135" i="4"/>
  <c r="M135" i="4"/>
  <c r="K135" i="4"/>
  <c r="J135" i="4"/>
  <c r="O132" i="4"/>
  <c r="M132" i="4"/>
  <c r="K132" i="4"/>
  <c r="J132" i="4"/>
  <c r="I132" i="4"/>
  <c r="O129" i="4"/>
  <c r="M129" i="4"/>
  <c r="K129" i="4"/>
  <c r="J129" i="4"/>
  <c r="I129" i="4"/>
  <c r="O127" i="4"/>
  <c r="N42" i="4" s="1"/>
  <c r="M127" i="4"/>
  <c r="K42" i="4" s="1"/>
  <c r="K127" i="4"/>
  <c r="J127" i="4"/>
  <c r="I127" i="4"/>
  <c r="J123" i="4"/>
  <c r="I123" i="4"/>
  <c r="G123" i="4"/>
  <c r="O119" i="4"/>
  <c r="M119" i="4"/>
  <c r="K46" i="4" s="1"/>
  <c r="K119" i="4"/>
  <c r="G46" i="4" s="1"/>
  <c r="J119" i="4"/>
  <c r="I119" i="4"/>
  <c r="G119" i="4"/>
  <c r="N47" i="4"/>
  <c r="M113" i="4"/>
  <c r="G47" i="4"/>
  <c r="J114" i="4"/>
  <c r="I114" i="4"/>
  <c r="G114" i="4"/>
  <c r="G113" i="4" s="1"/>
  <c r="P69" i="4"/>
  <c r="O69" i="4"/>
  <c r="N69" i="4"/>
  <c r="M69" i="4"/>
  <c r="L69" i="4"/>
  <c r="K69" i="4"/>
  <c r="P62" i="4"/>
  <c r="O62" i="4"/>
  <c r="N62" i="4"/>
  <c r="M62" i="4"/>
  <c r="L62" i="4"/>
  <c r="K62" i="4"/>
  <c r="P60" i="4"/>
  <c r="O33" i="4" s="1"/>
  <c r="O60" i="4"/>
  <c r="M33" i="4" s="1"/>
  <c r="N60" i="4"/>
  <c r="K33" i="4" s="1"/>
  <c r="M60" i="4"/>
  <c r="J33" i="4" s="1"/>
  <c r="L60" i="4"/>
  <c r="I33" i="4" s="1"/>
  <c r="K60" i="4"/>
  <c r="G33" i="4" s="1"/>
  <c r="P59" i="4"/>
  <c r="O32" i="4" s="1"/>
  <c r="O59" i="4"/>
  <c r="M32" i="4" s="1"/>
  <c r="N59" i="4"/>
  <c r="K32" i="4" s="1"/>
  <c r="M59" i="4"/>
  <c r="J32" i="4" s="1"/>
  <c r="L59" i="4"/>
  <c r="I32" i="4" s="1"/>
  <c r="K59" i="4"/>
  <c r="G32" i="4" s="1"/>
  <c r="P58" i="4"/>
  <c r="O58" i="4"/>
  <c r="N58" i="4"/>
  <c r="K31" i="4" s="1"/>
  <c r="M58" i="4"/>
  <c r="L58" i="4"/>
  <c r="I31" i="4" s="1"/>
  <c r="K58" i="4"/>
  <c r="G31" i="4" s="1"/>
  <c r="P57" i="4"/>
  <c r="O30" i="4" s="1"/>
  <c r="O57" i="4"/>
  <c r="M30" i="4" s="1"/>
  <c r="N57" i="4"/>
  <c r="K30" i="4" s="1"/>
  <c r="M57" i="4"/>
  <c r="J30" i="4" s="1"/>
  <c r="L57" i="4"/>
  <c r="I30" i="4" s="1"/>
  <c r="K57" i="4"/>
  <c r="G30" i="4" s="1"/>
  <c r="L56" i="4"/>
  <c r="K56" i="4"/>
  <c r="G29" i="4" s="1"/>
  <c r="M28" i="4"/>
  <c r="K28" i="4"/>
  <c r="J28" i="4"/>
  <c r="G28" i="4"/>
  <c r="M27" i="4"/>
  <c r="J27" i="4"/>
  <c r="G27" i="4"/>
  <c r="P53" i="4"/>
  <c r="O53" i="4"/>
  <c r="N53" i="4"/>
  <c r="M53" i="4"/>
  <c r="L53" i="4"/>
  <c r="K53" i="4"/>
  <c r="N46" i="4"/>
  <c r="O34" i="4"/>
  <c r="M34" i="4"/>
  <c r="K34" i="4"/>
  <c r="J34" i="4"/>
  <c r="I34" i="4"/>
  <c r="O31" i="4"/>
  <c r="M31" i="4"/>
  <c r="J31" i="4"/>
  <c r="O29" i="4"/>
  <c r="M29" i="4"/>
  <c r="K29" i="4"/>
  <c r="I29" i="4"/>
  <c r="O28" i="4"/>
  <c r="I28" i="4"/>
  <c r="O27" i="4"/>
  <c r="K27" i="4"/>
  <c r="I27" i="4"/>
  <c r="G42" i="4"/>
  <c r="G41" i="4"/>
  <c r="G40" i="4" s="1"/>
  <c r="G26" i="22" l="1"/>
  <c r="J26" i="22"/>
  <c r="M26" i="22"/>
  <c r="J101" i="22"/>
  <c r="J34" i="22"/>
  <c r="M101" i="22"/>
  <c r="M34" i="22"/>
  <c r="G14" i="22"/>
  <c r="J15" i="22"/>
  <c r="J14" i="22" s="1"/>
  <c r="M15" i="22"/>
  <c r="M14" i="22" s="1"/>
  <c r="G17" i="22"/>
  <c r="G34" i="22"/>
  <c r="G22" i="22" s="1"/>
  <c r="O113" i="16"/>
  <c r="N42" i="16" s="1"/>
  <c r="N43" i="16" s="1"/>
  <c r="M14" i="16"/>
  <c r="K43" i="16"/>
  <c r="K113" i="16"/>
  <c r="G42" i="16" s="1"/>
  <c r="G43" i="16" s="1"/>
  <c r="K28" i="16"/>
  <c r="K24" i="16" s="1"/>
  <c r="O28" i="16"/>
  <c r="O24" i="16" s="1"/>
  <c r="I28" i="16"/>
  <c r="I24" i="16" s="1"/>
  <c r="I15" i="16"/>
  <c r="I14" i="16" s="1"/>
  <c r="K15" i="16"/>
  <c r="K14" i="16" s="1"/>
  <c r="O15" i="16"/>
  <c r="O14" i="16" s="1"/>
  <c r="M28" i="16"/>
  <c r="M24" i="16" s="1"/>
  <c r="K48" i="16"/>
  <c r="K47" i="4"/>
  <c r="J113" i="4"/>
  <c r="I14" i="4"/>
  <c r="G45" i="4"/>
  <c r="N45" i="4"/>
  <c r="K14" i="4"/>
  <c r="O14" i="4"/>
  <c r="K26" i="4"/>
  <c r="K23" i="4" s="1"/>
  <c r="O26" i="4"/>
  <c r="O23" i="4" s="1"/>
  <c r="J14" i="4"/>
  <c r="K45" i="4"/>
  <c r="I113" i="4"/>
  <c r="K113" i="4"/>
  <c r="O113" i="4"/>
  <c r="I26" i="4"/>
  <c r="I23" i="4" s="1"/>
  <c r="G26" i="4"/>
  <c r="G23" i="4" s="1"/>
  <c r="J26" i="4"/>
  <c r="J23" i="4" s="1"/>
  <c r="M26" i="4"/>
  <c r="M23" i="4" s="1"/>
  <c r="G20" i="7"/>
  <c r="O29" i="7"/>
  <c r="N47" i="7" s="1"/>
  <c r="G29" i="7"/>
  <c r="M29" i="7"/>
  <c r="K47" i="7" s="1"/>
  <c r="J91" i="6"/>
  <c r="K91" i="6"/>
  <c r="G46" i="6" s="1"/>
  <c r="G45" i="6" s="1"/>
  <c r="O91" i="6"/>
  <c r="N46" i="6" s="1"/>
  <c r="N45" i="6" s="1"/>
  <c r="G17" i="6"/>
  <c r="G30" i="6" s="1"/>
  <c r="G39" i="6" s="1"/>
  <c r="J17" i="6"/>
  <c r="J30" i="6" s="1"/>
  <c r="J39" i="6" s="1"/>
  <c r="M17" i="6"/>
  <c r="M30" i="6" s="1"/>
  <c r="O20" i="6"/>
  <c r="I24" i="6"/>
  <c r="I17" i="6" s="1"/>
  <c r="I30" i="6" s="1"/>
  <c r="I39" i="6" s="1"/>
  <c r="K24" i="6"/>
  <c r="K17" i="6" s="1"/>
  <c r="K30" i="6" s="1"/>
  <c r="K39" i="6" s="1"/>
  <c r="G51" i="6" s="1"/>
  <c r="G49" i="6" s="1"/>
  <c r="O24" i="6"/>
  <c r="O17" i="6" s="1"/>
  <c r="O30" i="6" s="1"/>
  <c r="O39" i="6" s="1"/>
  <c r="N51" i="6" s="1"/>
  <c r="N49" i="6" s="1"/>
  <c r="G91" i="6"/>
  <c r="M91" i="6"/>
  <c r="K46" i="6" s="1"/>
  <c r="K45" i="6" s="1"/>
  <c r="M39" i="6"/>
  <c r="K51" i="6" s="1"/>
  <c r="K49" i="6" s="1"/>
  <c r="I29" i="7"/>
  <c r="G14" i="7"/>
  <c r="J26" i="7"/>
  <c r="G26" i="7"/>
  <c r="N48" i="7"/>
  <c r="N46" i="7" s="1"/>
  <c r="N42" i="7" s="1"/>
  <c r="N41" i="7" s="1"/>
  <c r="K29" i="7"/>
  <c r="G47" i="7" s="1"/>
  <c r="G46" i="22"/>
  <c r="G41" i="22" s="1"/>
  <c r="G40" i="22" s="1"/>
  <c r="N46" i="22"/>
  <c r="N41" i="22" s="1"/>
  <c r="N40" i="22" s="1"/>
  <c r="N41" i="21"/>
  <c r="N39" i="21" s="1"/>
  <c r="N34" i="21" s="1"/>
  <c r="N33" i="21" s="1"/>
  <c r="O22" i="21"/>
  <c r="G41" i="21"/>
  <c r="G39" i="21" s="1"/>
  <c r="G34" i="21" s="1"/>
  <c r="G33" i="21" s="1"/>
  <c r="K22" i="21"/>
  <c r="M25" i="21"/>
  <c r="M27" i="21" s="1"/>
  <c r="G43" i="20"/>
  <c r="G41" i="20" s="1"/>
  <c r="G36" i="20" s="1"/>
  <c r="G35" i="20" s="1"/>
  <c r="K22" i="20"/>
  <c r="N43" i="20"/>
  <c r="N41" i="20" s="1"/>
  <c r="N36" i="20" s="1"/>
  <c r="N35" i="20" s="1"/>
  <c r="O22" i="20"/>
  <c r="K43" i="20"/>
  <c r="K41" i="20" s="1"/>
  <c r="K36" i="20" s="1"/>
  <c r="K35" i="20" s="1"/>
  <c r="M22" i="20"/>
  <c r="M34" i="8"/>
  <c r="M26" i="7"/>
  <c r="K48" i="7"/>
  <c r="K46" i="7" s="1"/>
  <c r="K42" i="7" s="1"/>
  <c r="K41" i="7" s="1"/>
  <c r="G48" i="7"/>
  <c r="K46" i="5"/>
  <c r="K43" i="5" s="1"/>
  <c r="K42" i="5" s="1"/>
  <c r="G46" i="5"/>
  <c r="G43" i="5" s="1"/>
  <c r="G42" i="5" s="1"/>
  <c r="N46" i="5"/>
  <c r="N43" i="5" s="1"/>
  <c r="N42" i="5" s="1"/>
  <c r="M14" i="4"/>
  <c r="K41" i="4"/>
  <c r="K40" i="4" s="1"/>
  <c r="K48" i="22" l="1"/>
  <c r="K46" i="22" s="1"/>
  <c r="K41" i="22" s="1"/>
  <c r="K40" i="22" s="1"/>
  <c r="M22" i="22"/>
  <c r="J22" i="22"/>
  <c r="N41" i="4"/>
  <c r="N40" i="4" s="1"/>
  <c r="G46" i="7"/>
  <c r="G42" i="7" s="1"/>
  <c r="G41" i="7" s="1"/>
  <c r="I26" i="7"/>
  <c r="K26" i="7"/>
  <c r="O26" i="7"/>
  <c r="K41" i="21"/>
  <c r="K39" i="21" s="1"/>
  <c r="K34" i="21" s="1"/>
  <c r="K33" i="21" s="1"/>
  <c r="M22" i="21"/>
</calcChain>
</file>

<file path=xl/sharedStrings.xml><?xml version="1.0" encoding="utf-8"?>
<sst xmlns="http://schemas.openxmlformats.org/spreadsheetml/2006/main" count="4627" uniqueCount="834">
  <si>
    <t>Cod</t>
  </si>
  <si>
    <t>Denumirea</t>
  </si>
  <si>
    <r>
      <t xml:space="preserve">C. Estimarea resurselor colectate de autorități/instituții, </t>
    </r>
    <r>
      <rPr>
        <b/>
        <i/>
        <sz val="12"/>
        <color indexed="8"/>
        <rFont val="Times New Roman"/>
        <family val="1"/>
        <charset val="204"/>
      </rPr>
      <t>mii lei</t>
    </r>
  </si>
  <si>
    <t>Sursa (S3S4)</t>
  </si>
  <si>
    <t>Originea sursei (S5)</t>
  </si>
  <si>
    <t>Donator (S6)</t>
  </si>
  <si>
    <t>F3</t>
  </si>
  <si>
    <t>P3 (7xx)</t>
  </si>
  <si>
    <t>Eco k6</t>
  </si>
  <si>
    <t>TOTAL</t>
  </si>
  <si>
    <t>Descriere</t>
  </si>
  <si>
    <t>Executat</t>
  </si>
  <si>
    <t>Aprobat</t>
  </si>
  <si>
    <t>Proiect</t>
  </si>
  <si>
    <t>Estimat</t>
  </si>
  <si>
    <t>D. Estimarea cheltuielilor</t>
  </si>
  <si>
    <t>Subgrupa</t>
  </si>
  <si>
    <t>Program</t>
  </si>
  <si>
    <t>Subprogram</t>
  </si>
  <si>
    <r>
      <rPr>
        <b/>
        <sz val="12"/>
        <color indexed="8"/>
        <rFont val="Times New Roman"/>
        <family val="1"/>
        <charset val="204"/>
      </rPr>
      <t>DI. Informație generală</t>
    </r>
    <r>
      <rPr>
        <sz val="12"/>
        <color indexed="8"/>
        <rFont val="Times New Roman"/>
        <family val="1"/>
        <charset val="204"/>
      </rPr>
      <t xml:space="preserve"> </t>
    </r>
    <r>
      <rPr>
        <i/>
        <sz val="12"/>
        <color indexed="8"/>
        <rFont val="Times New Roman"/>
        <family val="1"/>
        <charset val="204"/>
      </rPr>
      <t>(se completează de către autoritatea superioară înainte de a remite formularul pentru completare instituţiilor din subordine)</t>
    </r>
  </si>
  <si>
    <t>DII. Indicatorii de performanţă</t>
  </si>
  <si>
    <t>Scop</t>
  </si>
  <si>
    <r>
      <t xml:space="preserve">Obiective </t>
    </r>
    <r>
      <rPr>
        <i/>
        <sz val="12"/>
        <color indexed="8"/>
        <rFont val="Times New Roman"/>
        <family val="1"/>
        <charset val="204"/>
      </rPr>
      <t>(pe termen mediu, cu accent  pe anul pentru care se aprobă programul)</t>
    </r>
  </si>
  <si>
    <t>Descriere succintă</t>
  </si>
  <si>
    <t>Categoria</t>
  </si>
  <si>
    <t>De rezultat</t>
  </si>
  <si>
    <t>De produs</t>
  </si>
  <si>
    <t>De eficiență</t>
  </si>
  <si>
    <t>Unitatea de măsură</t>
  </si>
  <si>
    <r>
      <t xml:space="preserve">DIII. Cheltuieli, </t>
    </r>
    <r>
      <rPr>
        <b/>
        <i/>
        <sz val="12"/>
        <color indexed="8"/>
        <rFont val="Times New Roman"/>
        <family val="1"/>
        <charset val="204"/>
      </rPr>
      <t>mii lei</t>
    </r>
  </si>
  <si>
    <t>Propuneri de buget</t>
  </si>
  <si>
    <t>Sursa</t>
  </si>
  <si>
    <t xml:space="preserve">Autoritatea publică </t>
  </si>
  <si>
    <t>Instituţia</t>
  </si>
  <si>
    <r>
      <rPr>
        <b/>
        <sz val="12"/>
        <color indexed="8"/>
        <rFont val="Times New Roman"/>
        <family val="1"/>
        <charset val="204"/>
      </rPr>
      <t>A. Sinteza propunerii de buget</t>
    </r>
    <r>
      <rPr>
        <sz val="12"/>
        <color indexed="8"/>
        <rFont val="Times New Roman"/>
        <family val="1"/>
        <charset val="204"/>
      </rPr>
      <t xml:space="preserve"> </t>
    </r>
    <r>
      <rPr>
        <i/>
        <sz val="12"/>
        <color indexed="8"/>
        <rFont val="Times New Roman"/>
        <family val="1"/>
        <charset val="204"/>
      </rPr>
      <t>(se completează automat în SIMF), mii lei</t>
    </r>
  </si>
  <si>
    <t>F1</t>
  </si>
  <si>
    <t>Eco (k2)</t>
  </si>
  <si>
    <t>A.1. CHELTUIELI, total</t>
  </si>
  <si>
    <t>P3</t>
  </si>
  <si>
    <t>Eco (k6)</t>
  </si>
  <si>
    <r>
      <t>E. Estimarea investiţiilor capitale pe proiecte,</t>
    </r>
    <r>
      <rPr>
        <b/>
        <i/>
        <sz val="12"/>
        <color indexed="8"/>
        <rFont val="Times New Roman"/>
        <family val="1"/>
        <charset val="204"/>
      </rPr>
      <t xml:space="preserve"> mii lei</t>
    </r>
  </si>
  <si>
    <t>Executare scontată</t>
  </si>
  <si>
    <t>Anul de lansare a proiectului</t>
  </si>
  <si>
    <t>Costul total al proiectului</t>
  </si>
  <si>
    <t>P1P2</t>
  </si>
  <si>
    <t>10=(8-9)</t>
  </si>
  <si>
    <t>Conducător             /________________________/   _________________________/</t>
  </si>
  <si>
    <t>Şeful subdiviziunii responsabile de planificarea bugetului /___________________/_________________/</t>
  </si>
  <si>
    <t>Şeful subdiviziunii responsabile de politici /___________________/_________________/</t>
  </si>
  <si>
    <t>Data prezentării      _______________________</t>
  </si>
  <si>
    <t>Stabilit</t>
  </si>
  <si>
    <t>Deviere +/-</t>
  </si>
  <si>
    <t>Propus</t>
  </si>
  <si>
    <t>Cheltuieli (r/c),             resurse  (S3)</t>
  </si>
  <si>
    <t xml:space="preserve"> Cheltuieli recurente</t>
  </si>
  <si>
    <t>Investiţii capitale</t>
  </si>
  <si>
    <t>Resurse colectate</t>
  </si>
  <si>
    <t>Resurse generale</t>
  </si>
  <si>
    <t>r</t>
  </si>
  <si>
    <t>c</t>
  </si>
  <si>
    <r>
      <t xml:space="preserve">B. Sinteza limitelor de cheltuieli </t>
    </r>
    <r>
      <rPr>
        <i/>
        <sz val="12"/>
        <color indexed="8"/>
        <rFont val="Times New Roman"/>
        <family val="1"/>
        <charset val="204"/>
      </rPr>
      <t>(se completează automat în SIMF), mii lei</t>
    </r>
  </si>
  <si>
    <t>S3</t>
  </si>
  <si>
    <t>S5</t>
  </si>
  <si>
    <t>A.2.RESURSE, total (A2=A2.1+A2.2+A2.3)</t>
  </si>
  <si>
    <t>A.2.1. Resurse colectate interne,  total</t>
  </si>
  <si>
    <t>A.2.2. Resurse colectate externe,  total</t>
  </si>
  <si>
    <t>A.2.3. Resurse generale, total A.2.3=A.1-(A.2.1+A.2.2)</t>
  </si>
  <si>
    <r>
      <rPr>
        <u/>
        <sz val="12"/>
        <color indexed="8"/>
        <rFont val="Times New Roman"/>
        <family val="1"/>
        <charset val="204"/>
      </rPr>
      <t>Abrevieri</t>
    </r>
    <r>
      <rPr>
        <sz val="12"/>
        <color indexed="8"/>
        <rFont val="Times New Roman"/>
        <family val="1"/>
        <charset val="204"/>
      </rPr>
      <t>: AB – anul de bază (curent), AB-2 şi AB-1 – anii precedenţi anului de bază, AB+1 – anul viitor pentru care se elaborează bugetul; AB+2 şi AB+3 – anii următori anului pentru care se elaborează bugetul.</t>
    </r>
  </si>
  <si>
    <t>Formularul nr.1</t>
  </si>
  <si>
    <t>2026 Estimat</t>
  </si>
  <si>
    <t>pentru anul 2025 și estimări pentru anii 2026-2027</t>
  </si>
  <si>
    <t>2025 Proiect</t>
  </si>
  <si>
    <t>2027 Estimat</t>
  </si>
  <si>
    <t>Soldul costului de deviz la 01.01.2024</t>
  </si>
  <si>
    <t>pentru anul 2025 și estimări pe anii 2026-2027</t>
  </si>
  <si>
    <t>Bgetul de Stat</t>
  </si>
  <si>
    <t>Ministerul Infrastructurii și Dezvoltării Regionale</t>
  </si>
  <si>
    <t>0223</t>
  </si>
  <si>
    <r>
      <rPr>
        <b/>
        <sz val="12"/>
        <color theme="1"/>
        <rFont val="Times New Roman"/>
        <family val="1"/>
        <charset val="204"/>
      </rPr>
      <t>A. Sinteza propunerii de buget</t>
    </r>
    <r>
      <rPr>
        <sz val="12"/>
        <color theme="1"/>
        <rFont val="Times New Roman"/>
        <family val="1"/>
        <charset val="204"/>
      </rPr>
      <t xml:space="preserve"> </t>
    </r>
    <r>
      <rPr>
        <i/>
        <sz val="12"/>
        <color theme="1"/>
        <rFont val="Times New Roman"/>
        <family val="1"/>
        <charset val="204"/>
      </rPr>
      <t>(se completează automat în SIMF), mii lei</t>
    </r>
  </si>
  <si>
    <t>Cheltuieli de personal</t>
  </si>
  <si>
    <t>Bunuri si servicii</t>
  </si>
  <si>
    <t>Prestatii sociale</t>
  </si>
  <si>
    <t>Alte cheltuieli</t>
  </si>
  <si>
    <t>Mijloace fixe</t>
  </si>
  <si>
    <t>Stocuri de materiale circulante</t>
  </si>
  <si>
    <r>
      <t xml:space="preserve">B. Sinteza limitelor de cheltuieli </t>
    </r>
    <r>
      <rPr>
        <i/>
        <sz val="12"/>
        <color theme="1"/>
        <rFont val="Times New Roman"/>
        <family val="1"/>
        <charset val="204"/>
      </rPr>
      <t>(se completează automat în SIMF), mii lei</t>
    </r>
  </si>
  <si>
    <r>
      <t xml:space="preserve">C. Estimarea resurselor colectate de autorități/instituții, </t>
    </r>
    <r>
      <rPr>
        <b/>
        <i/>
        <sz val="12"/>
        <color theme="1"/>
        <rFont val="Times New Roman"/>
        <family val="1"/>
        <charset val="204"/>
      </rPr>
      <t>mii lei</t>
    </r>
  </si>
  <si>
    <t>Servicii generale economice și comerciale</t>
  </si>
  <si>
    <t>Securitate industrială</t>
  </si>
  <si>
    <r>
      <rPr>
        <b/>
        <sz val="12"/>
        <color theme="1"/>
        <rFont val="Times New Roman"/>
        <family val="1"/>
        <charset val="204"/>
      </rPr>
      <t>DI. Informație generală</t>
    </r>
    <r>
      <rPr>
        <sz val="12"/>
        <color theme="1"/>
        <rFont val="Times New Roman"/>
        <family val="1"/>
        <charset val="204"/>
      </rPr>
      <t xml:space="preserve"> </t>
    </r>
    <r>
      <rPr>
        <i/>
        <sz val="12"/>
        <color theme="1"/>
        <rFont val="Times New Roman"/>
        <family val="1"/>
        <charset val="204"/>
      </rPr>
      <t>(se completează de către autoritatea superioară înainte de a remite formularul pentru completare instituţiilor din subordine)</t>
    </r>
  </si>
  <si>
    <t xml:space="preserve"> Scop</t>
  </si>
  <si>
    <r>
      <t xml:space="preserve">Obiective </t>
    </r>
    <r>
      <rPr>
        <i/>
        <sz val="12"/>
        <color theme="1"/>
        <rFont val="Times New Roman"/>
        <family val="1"/>
        <charset val="204"/>
      </rPr>
      <t>(pe termen mediu, cu accent  pe anul pentru care se aprobă programul)</t>
    </r>
  </si>
  <si>
    <t>Subprogramul conține activități de îmbunătățire a calității și siguranței construcțiilor, activității de urbanism şi de amenajare a teritoriului, funcționării și exploatării obiectelor industriale periculoase în condiții de securitate și inofensivitate, securității la incendiu și protecției civile, sănătății și siguranței în muncă, supravegherii pieţei și protecției consumatorilor privind materialele de construcție şi utilajele/obiectele industriale periculoase, activităţii geodezice şi cartografice și respectării condițiilor de licențiere, în conformitate cu prevederile Hotărârii Guvernului nr.391 din 14.06.2023 cu privire la organizarea şi funcționarea Inspectoratului Național pentru Supraveghere Tehnică.</t>
  </si>
  <si>
    <t xml:space="preserve">r1 </t>
  </si>
  <si>
    <t>Ponderea neconformităților înlăturate în domeniul construcțiilor și urbanismului</t>
  </si>
  <si>
    <t>%</t>
  </si>
  <si>
    <t xml:space="preserve">r2 </t>
  </si>
  <si>
    <t xml:space="preserve">Ponderea obiectelor recepționate în domeniul construcțiilor </t>
  </si>
  <si>
    <t>r3</t>
  </si>
  <si>
    <t>Ponderea instalațiilor tehnice din zona de risc</t>
  </si>
  <si>
    <t>r4</t>
  </si>
  <si>
    <t>0</t>
  </si>
  <si>
    <t>r5</t>
  </si>
  <si>
    <t>Ponderea de înlătuare a încălcărilor depistate</t>
  </si>
  <si>
    <t xml:space="preserve">o1 </t>
  </si>
  <si>
    <t>Controale efectuate în domeniul supravegherii pieței și protecției consumatorilor</t>
  </si>
  <si>
    <t>număr</t>
  </si>
  <si>
    <t>o2</t>
  </si>
  <si>
    <t>o4</t>
  </si>
  <si>
    <t>o6</t>
  </si>
  <si>
    <t xml:space="preserve">Controale efectuate în domeniul construcțiilor și urbanismului </t>
  </si>
  <si>
    <t>o7</t>
  </si>
  <si>
    <t>Controale efectuate în domeniul siguranței obiectelor industriale periculoase</t>
  </si>
  <si>
    <t>o8</t>
  </si>
  <si>
    <t xml:space="preserve">Controale efectuate în domeniul siguranței antiincendiare și protecției civile </t>
  </si>
  <si>
    <t>390</t>
  </si>
  <si>
    <t>o9</t>
  </si>
  <si>
    <t>Acte permisive, coordonări, avize emise</t>
  </si>
  <si>
    <t>600</t>
  </si>
  <si>
    <t>o11</t>
  </si>
  <si>
    <t>Controale efectuate în domeniul activătății geodezice și cartografice</t>
  </si>
  <si>
    <t>o12</t>
  </si>
  <si>
    <t xml:space="preserve">Obiecte  industrial periculoase verificate </t>
  </si>
  <si>
    <t>o15</t>
  </si>
  <si>
    <t>Acte de constatare privind pregătirea către sezonul de încălzire</t>
  </si>
  <si>
    <t>o16</t>
  </si>
  <si>
    <t xml:space="preserve">Rapoarte privind aprecierea criteriului de evaluare corespunderii riscului </t>
  </si>
  <si>
    <t>e1</t>
  </si>
  <si>
    <t>Durata medie a unui control</t>
  </si>
  <si>
    <t>zile</t>
  </si>
  <si>
    <t>e2</t>
  </si>
  <si>
    <t xml:space="preserve">Controale efectuate de un inspector pe parcursul unui an </t>
  </si>
  <si>
    <t>Activități de supraveghere tehnică</t>
  </si>
  <si>
    <t>00472</t>
  </si>
  <si>
    <t>Remunerarea muncii</t>
  </si>
  <si>
    <t>Remunerarea muncii angajatilor conform statelor</t>
  </si>
  <si>
    <t>Contributii de asigurari sociale de stat obligatorii</t>
  </si>
  <si>
    <t>Prime de asigurare obligatorie de asistenta medicala</t>
  </si>
  <si>
    <t>Bunuri și servicii</t>
  </si>
  <si>
    <t>Energie electrică</t>
  </si>
  <si>
    <t>Gaze</t>
  </si>
  <si>
    <t>Apă şi canalizare</t>
  </si>
  <si>
    <t>Servicii informaţionale</t>
  </si>
  <si>
    <t>Servicii de telecomunicaţii</t>
  </si>
  <si>
    <t>Servicii de locaţiune</t>
  </si>
  <si>
    <t>Servicii de transport</t>
  </si>
  <si>
    <t>Servicii de reparaţii curente</t>
  </si>
  <si>
    <t>Formare profesională</t>
  </si>
  <si>
    <t>Deplasări de serviciu în interiorul ţării</t>
  </si>
  <si>
    <t>Servicii editoriale</t>
  </si>
  <si>
    <t>Servicii de pază</t>
  </si>
  <si>
    <t>Servicii judiciare</t>
  </si>
  <si>
    <t xml:space="preserve">Servicii de evaluare a activelor </t>
  </si>
  <si>
    <t>Servicii poştale şi servicii de distribuire a drepturilor sociale</t>
  </si>
  <si>
    <t>Servicii neatribuite altor alineate</t>
  </si>
  <si>
    <t>Prestații sociale</t>
  </si>
  <si>
    <t>Indemnizaţii la încetarea acţiunii contractului de muncă</t>
  </si>
  <si>
    <t>Indemnizaţii pentru incapacitatea temporară de muncă achitate din mijloacele financiare ale angajatorului</t>
  </si>
  <si>
    <t>Alte prestații sociale ale angajatorilor</t>
  </si>
  <si>
    <t>Plăți aferente documentelor executorii cu executare benevolă</t>
  </si>
  <si>
    <t>Reparații capitale ale clădirilor</t>
  </si>
  <si>
    <t>Procurarea maşinilor şi utilajelor</t>
  </si>
  <si>
    <t>Procurarea mijloacelor de transport</t>
  </si>
  <si>
    <t>Procurarea uneltelor şi sculelor, inventarului de producere şi gospodăresc</t>
  </si>
  <si>
    <t>Procurarea combustibilului, carburanţilor şi lubrifianţilor</t>
  </si>
  <si>
    <t>Procurarea pieselor de schimb</t>
  </si>
  <si>
    <t>Procurarea produselor alimentare</t>
  </si>
  <si>
    <t>Procurarea materialelor de uz gospodăresc şi rechizitelor de birou</t>
  </si>
  <si>
    <t>Procurarea altor materiale</t>
  </si>
  <si>
    <r>
      <t>E. Estimarea investiţiilor capitale pe proiecte,</t>
    </r>
    <r>
      <rPr>
        <b/>
        <i/>
        <sz val="12"/>
        <color theme="1"/>
        <rFont val="Times New Roman"/>
        <family val="1"/>
        <charset val="204"/>
      </rPr>
      <t xml:space="preserve"> mii lei</t>
    </r>
  </si>
  <si>
    <t>Soldul costului de deviz la                 01.01 2025</t>
  </si>
  <si>
    <t>Bugetul de stat</t>
  </si>
  <si>
    <t>Granturi acordate</t>
  </si>
  <si>
    <t>Construcții</t>
  </si>
  <si>
    <t>Dezvoltarea regională și construcții</t>
  </si>
  <si>
    <t>Politici și management în domeniul infrastructurii și dezvoltării regionale</t>
  </si>
  <si>
    <t>01</t>
  </si>
  <si>
    <t>Realizarea priorităților setate în domeniile de competență ale ministerului (transport; infrastructura de transport; urbanism, construcții și locuințe; dezvoltare regională și locală; infrastructura de apă și sanitație) corelate cu obiectivele reflectate în principalele documente de politici naționale, strategii sectoriale și inerent alinierea politicilor publice în domeniu la acquis-ul Uniunii Europene pentru asigurarea dezvoltării durabile a țării și a bunăstării oamenilor.</t>
  </si>
  <si>
    <t xml:space="preserve">Subprogramul cuprinde activități de creștere a eficienței şi eficacității politicilor publice şi asigurării alinierii politicilor sectoriale la standardele şi cerințele de aderare la Uniunea Europeană în domeniile de activitate atribuite în competenţa Ministerului Infrastructurii și Dezvoltării Regionale. </t>
  </si>
  <si>
    <t>r1</t>
  </si>
  <si>
    <t>Gradul de realizare al Planului de acțiuni al Ministerului Infrastructurii și Dezvoltării Regionale (aparatul central)</t>
  </si>
  <si>
    <t>Ponderea proiectelor de decizii consultate public din numărul de decizii adoptate</t>
  </si>
  <si>
    <t>80.0</t>
  </si>
  <si>
    <t xml:space="preserve">Gradul de realizare al Planului Național de Adrerare 2023-2027 (PNA) </t>
  </si>
  <si>
    <t>Acte normative elaborate, total</t>
  </si>
  <si>
    <t>Acte normative aprobate, total</t>
  </si>
  <si>
    <t>o3</t>
  </si>
  <si>
    <t>Acorduri bilaterale/ multilaterale semnate cu alte state/ organizații internaționale</t>
  </si>
  <si>
    <t>Rapoarte privind realizarea documentelor de politici publice și documentelor de planificare strategică elaborate</t>
  </si>
  <si>
    <t>o5</t>
  </si>
  <si>
    <t>Angajați instruiți pe intern mai mult de 40 de ore</t>
  </si>
  <si>
    <t>Costul mediu per angajat</t>
  </si>
  <si>
    <t>lei/angajat, lunar</t>
  </si>
  <si>
    <t>număr/ persoană</t>
  </si>
  <si>
    <t>e3</t>
  </si>
  <si>
    <r>
      <t xml:space="preserve">DIII. Cheltuieli, </t>
    </r>
    <r>
      <rPr>
        <b/>
        <i/>
        <sz val="12"/>
        <color theme="1"/>
        <rFont val="Times New Roman"/>
        <family val="1"/>
        <charset val="204"/>
      </rPr>
      <t>mii lei</t>
    </r>
  </si>
  <si>
    <t>Managementul autorităților administrative centrale</t>
  </si>
  <si>
    <t>00010</t>
  </si>
  <si>
    <t xml:space="preserve">Remunerarea muncii </t>
  </si>
  <si>
    <t>Remunerarea muncii conform statelor</t>
  </si>
  <si>
    <t>Compensatie pentru chiria spatiului locativ si pentru serviciile comunale</t>
  </si>
  <si>
    <t>Contribuții de asigurări sociale de stat obligatorii</t>
  </si>
  <si>
    <t xml:space="preserve">Servicii informaționale </t>
  </si>
  <si>
    <t>Servicii de telecomunicații</t>
  </si>
  <si>
    <t>Servicii de locațiune</t>
  </si>
  <si>
    <t>Servicii de reparații curente</t>
  </si>
  <si>
    <t>Deplasari de serviciu în interiorul țării</t>
  </si>
  <si>
    <t>Deplasari de serviciu peste hotare</t>
  </si>
  <si>
    <t xml:space="preserve">Delegari ale angajatilor la misiunile diplomatice si oficiile consulare  </t>
  </si>
  <si>
    <t xml:space="preserve">Servicii medicale     </t>
  </si>
  <si>
    <t>Servicii de protocol</t>
  </si>
  <si>
    <t>Servicii poștale</t>
  </si>
  <si>
    <t>Prestații sociale ale angajatorilor</t>
  </si>
  <si>
    <t>Indemnizatii membrilor familiilor personalului misiunilor diplomatice si al oficiilor consulare</t>
  </si>
  <si>
    <t>Indemnizații la încetarea acțiunii contractului de muncă</t>
  </si>
  <si>
    <t>Indemnizații pentru incapacitate de muncă achitate din mijloacele financiare ale angajatorului</t>
  </si>
  <si>
    <t>Cotizatii in organizatiile internationale</t>
  </si>
  <si>
    <t>Procurarea mașinilor și utilajelor</t>
  </si>
  <si>
    <t>Procurarea uneltelor și sculelor, inventarului de producere și gospodăresc</t>
  </si>
  <si>
    <t>Procurarea activelor nemateriale</t>
  </si>
  <si>
    <t>Procurarea medicamentelor și materialelor sanitare</t>
  </si>
  <si>
    <t>Procurarea materialelor de uz gospodăresc și rechizitelor de birou</t>
  </si>
  <si>
    <t>Procurarea îmbrăcămintei, încalțămintei, accesoriilor de pat</t>
  </si>
  <si>
    <t>Dezvoltare regională</t>
  </si>
  <si>
    <t>00068</t>
  </si>
  <si>
    <t>Granturi capitale acordate instituţiilor publice la autogestiune</t>
  </si>
  <si>
    <t xml:space="preserve">Activitati de informare si comunicare   </t>
  </si>
  <si>
    <t>00514</t>
  </si>
  <si>
    <r>
      <rPr>
        <u/>
        <sz val="12"/>
        <color theme="1"/>
        <rFont val="Times New Roman"/>
        <family val="1"/>
        <charset val="204"/>
      </rPr>
      <t>Abrevieri</t>
    </r>
    <r>
      <rPr>
        <sz val="12"/>
        <color theme="1"/>
        <rFont val="Times New Roman"/>
        <family val="1"/>
        <charset val="204"/>
      </rPr>
      <t>: AB – anul de bază (curent), AB-2 şi AB-1 – anii precedenţi anului de bază, AB+1 – anul viitor pentru care se elaborează bugetul; AB+2 şi AB+3 – anii următori anului pentru care se elaborează bugetul.</t>
    </r>
  </si>
  <si>
    <t xml:space="preserve">  Bugetul  de stat</t>
  </si>
  <si>
    <t xml:space="preserve">  Ministerul Infrastructurii și Dezvoltării Regionale</t>
  </si>
  <si>
    <t xml:space="preserve"> </t>
  </si>
  <si>
    <t>04</t>
  </si>
  <si>
    <t>Cheltuieli recurente</t>
  </si>
  <si>
    <t>433</t>
  </si>
  <si>
    <t>Dezvoltare regională și construcții</t>
  </si>
  <si>
    <t>Dezvoltarea bazei normative în construcții</t>
  </si>
  <si>
    <r>
      <t xml:space="preserve">Obiective </t>
    </r>
    <r>
      <rPr>
        <i/>
        <sz val="12"/>
        <rFont val="Times New Roman"/>
        <family val="1"/>
        <charset val="204"/>
      </rPr>
      <t>(pe termen mediu, cu accent  pe anul pentru care se aprobă programul)</t>
    </r>
  </si>
  <si>
    <t xml:space="preserve">1) 85% din reglementările tehnice în domeniul construcțiilor armonizate cu legislația, standardele europene și eurocodurile.                                                      2) 150 documente normative în construcții elaborate și aprobate anual. </t>
  </si>
  <si>
    <t xml:space="preserve">Subprogramul include activităţi de aprobare a cadrului normativ unitar pentru amenajarea teritoriului, urbanismului, autorizare și executarea lucrărilor de construcție, asigurarea calității construcțiilor, care va favoriza evoluția armonioasă a societății. </t>
  </si>
  <si>
    <t xml:space="preserve">Ponderea dintre documentele normative aprobate la cele elaborate </t>
  </si>
  <si>
    <t>r2</t>
  </si>
  <si>
    <t>Ponderea dintre eurocodurile totale la cele implementate</t>
  </si>
  <si>
    <t>o1</t>
  </si>
  <si>
    <t>Documente normative în construcții elaborate</t>
  </si>
  <si>
    <t>Documente normative în construcții aprobate</t>
  </si>
  <si>
    <t>Eurocoduri implementate</t>
  </si>
  <si>
    <t>Cheltuieli, total</t>
  </si>
  <si>
    <t>Elaborarea sistemului de documente normative în construcții</t>
  </si>
  <si>
    <t>00341</t>
  </si>
  <si>
    <t>Bunuri ți servicii</t>
  </si>
  <si>
    <t>Servicii informaționale</t>
  </si>
  <si>
    <t>Cheltuieli capitale neatribuite la alte categorii</t>
  </si>
  <si>
    <t>Alte mijloace fixe</t>
  </si>
  <si>
    <t>00329</t>
  </si>
  <si>
    <t xml:space="preserve"> Bugetul  de stat</t>
  </si>
  <si>
    <t xml:space="preserve"> Ministerul Infrastucturii și Dezvoltării Regionale</t>
  </si>
  <si>
    <t>Subsidii</t>
  </si>
  <si>
    <t>2025</t>
  </si>
  <si>
    <t>A.2.1. Resurse colectate interne, total</t>
  </si>
  <si>
    <t>A.2.2. Resurse colectate externe, total</t>
  </si>
  <si>
    <t>Granturi capitale primite de la organizaţiile  internaţionale  pentru proiecte finanţate din surse externe pentru bugetul de stat</t>
  </si>
  <si>
    <t>Primirea împrumuturilor externe pentru proiecte finanțate din surse externe de la organizațiile financiare internaționale</t>
  </si>
  <si>
    <t>Alte venituri</t>
  </si>
  <si>
    <t>Diferenta de curs</t>
  </si>
  <si>
    <t>Modificarea soldului</t>
  </si>
  <si>
    <t>Sold la inceputul anului</t>
  </si>
  <si>
    <t>Sold la sfirsitul anului</t>
  </si>
  <si>
    <t>inclusiv</t>
  </si>
  <si>
    <t>Proiectul "Reabilitarea drumurilor locale"</t>
  </si>
  <si>
    <t>0451</t>
  </si>
  <si>
    <t>595410</t>
  </si>
  <si>
    <t>Difirenta de curs</t>
  </si>
  <si>
    <t>910000</t>
  </si>
  <si>
    <t>Proiectul "Proiectul de sustinere a Programului in sectorul drumurilor"</t>
  </si>
  <si>
    <t>132221</t>
  </si>
  <si>
    <t>145150</t>
  </si>
  <si>
    <t>420000</t>
  </si>
  <si>
    <t>Transport rutier</t>
  </si>
  <si>
    <t>Dezvoltarea transporturilor</t>
  </si>
  <si>
    <t>Dezvoltarea drumurilor</t>
  </si>
  <si>
    <t>02</t>
  </si>
  <si>
    <r>
      <rPr>
        <b/>
        <sz val="12"/>
        <rFont val="Times New Roman"/>
        <family val="1"/>
        <charset val="204"/>
      </rPr>
      <t>DI. Informație generală</t>
    </r>
    <r>
      <rPr>
        <sz val="12"/>
        <rFont val="Times New Roman"/>
        <family val="1"/>
        <charset val="204"/>
      </rPr>
      <t xml:space="preserve"> </t>
    </r>
    <r>
      <rPr>
        <i/>
        <sz val="12"/>
        <rFont val="Times New Roman"/>
        <family val="1"/>
        <charset val="204"/>
      </rPr>
      <t>(se completează de către autoritatea superioară înainte de a remite formularul pentru completare instituţiilor din subordine)</t>
    </r>
  </si>
  <si>
    <t>Asigurarea infrastructurii rutiere adecvate și a prestării unor servicii de transport rutier în deplină siguranță</t>
  </si>
  <si>
    <r>
      <t xml:space="preserve">Starea tehnică a drumurilor publice naţionale </t>
    </r>
    <r>
      <rPr>
        <i/>
        <sz val="12"/>
        <rFont val="Times New Roman"/>
        <family val="1"/>
      </rPr>
      <t>(% din lungimea totală a drumurilor publice naţionale)</t>
    </r>
    <r>
      <rPr>
        <sz val="12"/>
        <rFont val="Times New Roman"/>
        <family val="1"/>
        <charset val="204"/>
      </rPr>
      <t xml:space="preserve">, conform indicelui de planeitate internaţional IRI </t>
    </r>
    <r>
      <rPr>
        <b/>
        <sz val="12"/>
        <rFont val="Times New Roman"/>
        <family val="1"/>
        <charset val="204"/>
      </rPr>
      <t>(bună)</t>
    </r>
  </si>
  <si>
    <r>
      <t xml:space="preserve">Starea tehnică a drumurilor publice naţionale </t>
    </r>
    <r>
      <rPr>
        <i/>
        <sz val="12"/>
        <rFont val="Times New Roman"/>
        <family val="1"/>
      </rPr>
      <t>(% din lungimea totală a drumurilor publice naţionale)</t>
    </r>
    <r>
      <rPr>
        <sz val="12"/>
        <rFont val="Times New Roman"/>
        <family val="1"/>
        <charset val="204"/>
      </rPr>
      <t xml:space="preserve">, conform indicelui de planeitate internaţional IRI </t>
    </r>
    <r>
      <rPr>
        <b/>
        <sz val="12"/>
        <rFont val="Times New Roman"/>
        <family val="1"/>
        <charset val="204"/>
      </rPr>
      <t>(mediocră)</t>
    </r>
  </si>
  <si>
    <r>
      <t xml:space="preserve">Starea tehnică a drumurilor publice naţionale </t>
    </r>
    <r>
      <rPr>
        <i/>
        <sz val="12"/>
        <rFont val="Times New Roman"/>
        <family val="1"/>
      </rPr>
      <t>(% din lungimea totală a drumurilor publice naţionale)</t>
    </r>
    <r>
      <rPr>
        <sz val="12"/>
        <rFont val="Times New Roman"/>
        <family val="1"/>
        <charset val="204"/>
      </rPr>
      <t xml:space="preserve">, conform indicelui de planeitate internaţional IRI </t>
    </r>
    <r>
      <rPr>
        <b/>
        <sz val="12"/>
        <rFont val="Times New Roman"/>
        <family val="1"/>
        <charset val="204"/>
      </rPr>
      <t>(rea)</t>
    </r>
  </si>
  <si>
    <t>Numărul de accidente rutiere total</t>
  </si>
  <si>
    <t>unități</t>
  </si>
  <si>
    <t xml:space="preserve"> o2</t>
  </si>
  <si>
    <t xml:space="preserve">Numărul deceselor ca urmare a accidentelor rutiere </t>
  </si>
  <si>
    <t>Lungimea de drumuri publice naționale reabilitate anual</t>
  </si>
  <si>
    <t>km</t>
  </si>
  <si>
    <t xml:space="preserve">Lungimea de drumuri publice naționale reparate anual </t>
  </si>
  <si>
    <t>Cheltuielile operaționale de transport rutier (reduse)</t>
  </si>
  <si>
    <t>mii lei</t>
  </si>
  <si>
    <t>CHELTUIELI</t>
  </si>
  <si>
    <t>Gospodaria drumurilor</t>
  </si>
  <si>
    <t>00395</t>
  </si>
  <si>
    <t>Subvenții acordate intreprinderilor de stat si municipale nefinanciare</t>
  </si>
  <si>
    <t>00498</t>
  </si>
  <si>
    <t>Servicii neatribuite altor cheltuieli</t>
  </si>
  <si>
    <t>Constructii speciale in curs de executie</t>
  </si>
  <si>
    <t>Deplasari de serviciu pesta hotare</t>
  </si>
  <si>
    <t>Cheltuieli capitale  neatribuite  la alte  categorii</t>
  </si>
  <si>
    <t>Proiectul ”Modernizarea infrastructurii în cadrul Mecanismului pentru Interconectarea Europei” (CEF)</t>
  </si>
  <si>
    <t>Proiectul "Moldova drumuri III"</t>
  </si>
  <si>
    <t>Proiectul "Moldova drumuri IV"</t>
  </si>
  <si>
    <t>Proiectul "Moldova drumuri V"</t>
  </si>
  <si>
    <t xml:space="preserve"> Proiectul "Conectivitatea rurală Moldova"</t>
  </si>
  <si>
    <t>70024</t>
  </si>
  <si>
    <r>
      <rPr>
        <b/>
        <sz val="12"/>
        <rFont val="Times New Roman"/>
        <family val="1"/>
        <charset val="204"/>
      </rPr>
      <t>A. Sinteza propunerii de buget</t>
    </r>
    <r>
      <rPr>
        <sz val="12"/>
        <rFont val="Times New Roman"/>
        <family val="1"/>
        <charset val="204"/>
      </rPr>
      <t xml:space="preserve"> </t>
    </r>
    <r>
      <rPr>
        <i/>
        <sz val="12"/>
        <rFont val="Times New Roman"/>
        <family val="1"/>
        <charset val="204"/>
      </rPr>
      <t>(se completează automat în SIMF), mii lei</t>
    </r>
  </si>
  <si>
    <t>Încasări de la prestarea serviciilor cu plată</t>
  </si>
  <si>
    <t>Corectarea soldului neutilizat</t>
  </si>
  <si>
    <r>
      <t xml:space="preserve">B. Sinteza limitelor de cheltuieli </t>
    </r>
    <r>
      <rPr>
        <i/>
        <sz val="12"/>
        <rFont val="Times New Roman"/>
        <family val="1"/>
        <charset val="204"/>
      </rPr>
      <t>(se completează automat în SIMF), mii lei</t>
    </r>
  </si>
  <si>
    <t>20254 Proiect</t>
  </si>
  <si>
    <t>2027  Estimat</t>
  </si>
  <si>
    <r>
      <t xml:space="preserve">C. Estimarea resurselor colectate de autorități/instituții, </t>
    </r>
    <r>
      <rPr>
        <b/>
        <i/>
        <sz val="12"/>
        <rFont val="Times New Roman"/>
        <family val="1"/>
        <charset val="204"/>
      </rPr>
      <t>mii lei</t>
    </r>
  </si>
  <si>
    <t>Transport naval</t>
  </si>
  <si>
    <t>297</t>
  </si>
  <si>
    <t>00156</t>
  </si>
  <si>
    <t>Numărul turiștilor/ vizitatorilor ai atractivităților turistice</t>
  </si>
  <si>
    <t>Dezvoltarea transportului naval</t>
  </si>
  <si>
    <t>03</t>
  </si>
  <si>
    <t>Subprogramul presupune activități de dezvoltare a infrastructurii transportului naval. Resursele financiare vor fi utilizate pentru asigurarea funcționalității porturilor de mărfuri și pasageri, precum și implementarea prevederilor convențiilor internaționale din domeniu la bordul navelor sub pavilionul Republicii Moldova. Activitățile prevăzute de subprogram sunt implementate de către  Agenția Navală și administrația Î.S. „Bacul Molovata”.</t>
  </si>
  <si>
    <t>Mașini auto transportate pe cale fluvială (Î.S. „Bacul Molovata”)</t>
  </si>
  <si>
    <t>mii unități</t>
  </si>
  <si>
    <t xml:space="preserve">De produs </t>
  </si>
  <si>
    <t>Volumul mărfurilor transportate prin intermediul împingătorului fluvial (Î.S. „Bacul Molovata”)</t>
  </si>
  <si>
    <t>mii tone</t>
  </si>
  <si>
    <t>Pasageri transportați prin intermediul  împingătorului fluvial (Î.S. „Bacul Molovata”)</t>
  </si>
  <si>
    <t>mii persoane</t>
  </si>
  <si>
    <t>Nave intrare/ieșite în/din port</t>
  </si>
  <si>
    <t>Expertize tehnice efectuate</t>
  </si>
  <si>
    <t xml:space="preserve">Nave pilotate în portul Giurgiulești </t>
  </si>
  <si>
    <t>Rute efectuate de către Î.S. „Bacul Molovata”</t>
  </si>
  <si>
    <t xml:space="preserve">De eficiență </t>
  </si>
  <si>
    <t>Costul mediu unei rute efectuate (tur-retur)</t>
  </si>
  <si>
    <t xml:space="preserve">lei </t>
  </si>
  <si>
    <r>
      <t xml:space="preserve">DIII. Cheltuieli, </t>
    </r>
    <r>
      <rPr>
        <b/>
        <i/>
        <sz val="12"/>
        <rFont val="Times New Roman"/>
        <family val="1"/>
        <charset val="204"/>
      </rPr>
      <t>mii lei</t>
    </r>
  </si>
  <si>
    <t>Cheltuieli total</t>
  </si>
  <si>
    <t>222210</t>
  </si>
  <si>
    <t>222300</t>
  </si>
  <si>
    <t>222400</t>
  </si>
  <si>
    <t>222500</t>
  </si>
  <si>
    <t>Formarea profesională</t>
  </si>
  <si>
    <t>222600</t>
  </si>
  <si>
    <t>Deplasări de serviciu in interiorul tarii</t>
  </si>
  <si>
    <t>Deplasări de serviciu peste hotare</t>
  </si>
  <si>
    <t>222720</t>
  </si>
  <si>
    <t>222920</t>
  </si>
  <si>
    <t>Servicii neatribuite altor aliniate</t>
  </si>
  <si>
    <t>222990</t>
  </si>
  <si>
    <t>Alte prestații sociale ale angajatorului</t>
  </si>
  <si>
    <t>Taxe, amenzi, penalități și alte plați obligatorii</t>
  </si>
  <si>
    <t>Reparații capitale ale mijloacelor de transport</t>
  </si>
  <si>
    <t>317110</t>
  </si>
  <si>
    <t>Stocuri si materiale circulante</t>
  </si>
  <si>
    <t>331110</t>
  </si>
  <si>
    <t>332110</t>
  </si>
  <si>
    <t>Procurarea materialelor de uz gospodaresc şi rechizitelor de birou</t>
  </si>
  <si>
    <t>336110</t>
  </si>
  <si>
    <t>Procurarea  altor materiale</t>
  </si>
  <si>
    <t>339110</t>
  </si>
  <si>
    <t>Susținerea de stat a activității Bacului Molovata</t>
  </si>
  <si>
    <t>00396</t>
  </si>
  <si>
    <t>Granturi curente acordate alor beneficiari în interiorul țării</t>
  </si>
  <si>
    <t>Granturi capitale acordate alor beneficiari în interiorul țării</t>
  </si>
  <si>
    <r>
      <t>E. Estimarea investiţiilor capitale pe proiecte,</t>
    </r>
    <r>
      <rPr>
        <b/>
        <i/>
        <sz val="12"/>
        <rFont val="Times New Roman"/>
        <family val="1"/>
        <charset val="204"/>
      </rPr>
      <t xml:space="preserve"> mii lei</t>
    </r>
  </si>
  <si>
    <r>
      <rPr>
        <u/>
        <sz val="12"/>
        <rFont val="Times New Roman"/>
        <family val="1"/>
        <charset val="204"/>
      </rPr>
      <t>Abrevieri</t>
    </r>
    <r>
      <rPr>
        <sz val="12"/>
        <rFont val="Times New Roman"/>
        <family val="1"/>
        <charset val="204"/>
      </rPr>
      <t>: AB – anul de bază (curent), AB-2 şi AB-1 – anii precedenţi anului de bază, AB+1 – anul viitor pentru care se elaborează bugetul; AB+2 şi AB+3 – anii următori anului pentru care se elaborează bugetul.</t>
    </r>
  </si>
  <si>
    <t>Subvenții</t>
  </si>
  <si>
    <t>Mărfuri</t>
  </si>
  <si>
    <t>00155</t>
  </si>
  <si>
    <t xml:space="preserve">Dezvoltarea transporturilor </t>
  </si>
  <si>
    <t>Dezvoltarea transportului rutier</t>
  </si>
  <si>
    <t>Sistem de transport rutier durabil și eficient, care conduce la o dezvoltare echilibrată în concordanță cu cerințele economice, sociale și de mediu.</t>
  </si>
  <si>
    <t>Gradul de implementare a acordurilor bilaterale/multilateralela ce reglementează relațiile comercial economice pedomeniul transportului rutier ale Republicii Moldova cu alte state</t>
  </si>
  <si>
    <t>Punerea în aplicare a Codului Transportului Rutier</t>
  </si>
  <si>
    <t>Gradul de înlăturare a neconformităților înaintate în cadrul controalelor efectuate de inspectorii ANTA</t>
  </si>
  <si>
    <t>Acte permisive eliberate</t>
  </si>
  <si>
    <t>Încasări din eliberarea actelor permisive</t>
  </si>
  <si>
    <t>Controale efectuate de inspectorii ANTA</t>
  </si>
  <si>
    <t>Timp necesar pentru prelucrarea, procesarea și transmiterea datelor electronice în sistemele informaționale ANTA</t>
  </si>
  <si>
    <t>ore/om</t>
  </si>
  <si>
    <t>Timp necesar pentru notificarea în Registrul operatorilor de transport rutier</t>
  </si>
  <si>
    <t>222940</t>
  </si>
  <si>
    <t>Ajutoare bănețti</t>
  </si>
  <si>
    <t>Indemnizații achitate la încetarea acțiunii contractului de muncă</t>
  </si>
  <si>
    <t>Alte prestatii sociale ale angajatorilor</t>
  </si>
  <si>
    <t>Cotizaţii în organizaţiile internationale</t>
  </si>
  <si>
    <t>Procurarea materialelor de construcție</t>
  </si>
  <si>
    <t>Procurarea accesoriilor de pat, îmbracămintei</t>
  </si>
  <si>
    <t>Procurarea  mărfurilor</t>
  </si>
  <si>
    <t>Gestionarea crizei refugiaților</t>
  </si>
  <si>
    <t>00523</t>
  </si>
  <si>
    <t>Crearea Biroului de investigare a accidentelor/incidentelor în transporturi</t>
  </si>
  <si>
    <t xml:space="preserve"> Ministerul Infrastructurii și Dezvoltării Regionale</t>
  </si>
  <si>
    <t>X</t>
  </si>
  <si>
    <t xml:space="preserve">                                                                                 </t>
  </si>
  <si>
    <t>Granturi curente primite de la organizaţiile  internaţionale  pentru proiecte finanţate din surse externe pentru bugetul de stat</t>
  </si>
  <si>
    <t>Imprumuturi recreditate institutiilor nefinanciare si financiare</t>
  </si>
  <si>
    <t>Proiectul "Proiectul de achizitie a locomotivelor si de restructurare a infrastructurii feroviare"</t>
  </si>
  <si>
    <t>0453</t>
  </si>
  <si>
    <t>132121</t>
  </si>
  <si>
    <t>Transport feroviar</t>
  </si>
  <si>
    <t>0432</t>
  </si>
  <si>
    <t>Dezvoltarea transportului feroviar</t>
  </si>
  <si>
    <t>05</t>
  </si>
  <si>
    <t>Sistem de transport feroviar eficient, funcțional și modernizat.</t>
  </si>
  <si>
    <r>
      <t xml:space="preserve">Obiective </t>
    </r>
    <r>
      <rPr>
        <i/>
        <sz val="11"/>
        <color indexed="8"/>
        <rFont val="Times New Roman"/>
        <family val="1"/>
        <charset val="204"/>
      </rPr>
      <t>(pe termen mediu, cu accent  pe anul pentru care se aprobă programul)</t>
    </r>
  </si>
  <si>
    <t xml:space="preserve">Subprogramul include resurse financiare alocate pentru restructurarea Î.S. ”Calea Ferată din Moldova” și modernizarea sectorului feroviar. Principalele activități implementate se referă la finalizarea construcției tronsonului de cale ferată pe traseul ”Cahul-Giurgiulești”, modernizarea sectorului feroviar în vederea asigurării competitivității acestuia prin înnoirea parcului de locomotive și reparația capitală a liniilor de cale ferată, precum și raționalizarea forței de muncă în cadrul instituției.   </t>
  </si>
  <si>
    <t xml:space="preserve">De rezultat </t>
  </si>
  <si>
    <t>Volumul mărfurilor transportate pe calea ferată</t>
  </si>
  <si>
    <t>Parcursul de pasageri pe calea ferată</t>
  </si>
  <si>
    <t>mil pasageri-km</t>
  </si>
  <si>
    <t>Lungimea liniei de cale ferată reabilitată</t>
  </si>
  <si>
    <t>Costul mediu per km de cale feroviară reabilitată</t>
  </si>
  <si>
    <t>mil. lei/km</t>
  </si>
  <si>
    <t>Total</t>
  </si>
  <si>
    <t>00157</t>
  </si>
  <si>
    <t>Subvenții acordate intreprinderilor de stat și municipale nefinanciare</t>
  </si>
  <si>
    <t xml:space="preserve">Granturi capitale acordate altor beneficiari in interiorul tarii        </t>
  </si>
  <si>
    <t>Agenția Feroviară</t>
  </si>
  <si>
    <t>Soldul costului de deviz la 01.01.2023</t>
  </si>
  <si>
    <t>Soldul costului de deviz la                 01.01 2024</t>
  </si>
  <si>
    <t>Transport aerian</t>
  </si>
  <si>
    <t>00158</t>
  </si>
  <si>
    <t>Plăţile de supraveghere a menţinerii condiţiilor de certificare a aerodromurilor în funcţie de codul atribuit</t>
  </si>
  <si>
    <t>Plăţile de supraveghere a menţinerii condiţiilor de certificare a operatorilor aerieni care activează în afara teritoriului Republicii Moldova</t>
  </si>
  <si>
    <t>Plata pentru locaţiunea bunurilor patrimoniului public</t>
  </si>
  <si>
    <t>Alte mijloace bănești intrate legal în posesia autorităților/instituțiilor bugetare</t>
  </si>
  <si>
    <t>Dezvoltarea transportului</t>
  </si>
  <si>
    <t>Dezvoltarea transportului aerian</t>
  </si>
  <si>
    <t>06</t>
  </si>
  <si>
    <t xml:space="preserve">Ramura aviației civile durabilă și eficientă în condițiile siguranței zborurilor, securității aeronautice și calității serviciilor prestate.												</t>
  </si>
  <si>
    <t>1)Elaborarea și amendarea pe parcursul anului  a 23 de acte normative de transpunere în cadrul normativ național și a prevederilor tratatelor internaționale la care RM este parte în special Convenția privind aviația civilă internațională, semnată la Chicago la 7 decembrie 1944 și Acordul privind spațiul aerian comun între Republica Moldova și Uniunea Europeană și statele sale membre, semnat la Bruxelles la 25 iunie 2012. 
2)Elaborarea în număr de cel puțin 7 acte normative naționale care reies din angajamentele asumate privind tratatele internaționale și care sunt necesare pentru buna funcționare a sistemului aviației civile.
3)100% agenți economici certificați și supravegheați în conformitate cu cererile înaintate spre examinare.</t>
  </si>
  <si>
    <t xml:space="preserve">Subprogramul include activități de implementare la nivel național a acquis-ului Comunitar, prevederilor Anexelor la Convenția privind aviația civilă internațională și a activităților de certificare și supraveghere în domeniul aviației civile. Subprogramul este implementat de Autoritatea Aeronautică Civilă, autoritate care adoptă decizii cu caracter administrativ, aprobă regulamente, instrucțiuni și alte acte normative obligatorii spre executare de către persoanele fizice și juridice care efectuează activități în domeniul aviației civile. </t>
  </si>
  <si>
    <t>r7</t>
  </si>
  <si>
    <t>Acte normative de transpunere în cadrul normativ național a prevederilor tratatelor internaționale la care Republica Moldova este parte, în special Convenția privind aviația civilă internațională.</t>
  </si>
  <si>
    <t>Număr</t>
  </si>
  <si>
    <t>r8</t>
  </si>
  <si>
    <t>Acte normative naționale altele decât cele care reies din angajamentele asumate prin tratatele internaționale elaborate.</t>
  </si>
  <si>
    <t>o31</t>
  </si>
  <si>
    <t>Inspecții efectuate în cadrul supravegherii agenților aeronautici</t>
  </si>
  <si>
    <t>o33</t>
  </si>
  <si>
    <t>Agenți aeronautici certificați pe domenii de activitate</t>
  </si>
  <si>
    <t>e14</t>
  </si>
  <si>
    <t>Rapoarte de audit cu privire la inspectarea agenților aeronautici</t>
  </si>
  <si>
    <t>zile/om</t>
  </si>
  <si>
    <t>Servicii medicale</t>
  </si>
  <si>
    <t>Alte plăți asociate cu bursele</t>
  </si>
  <si>
    <t>Alte cheltuieli în bază de contracte cu persoane fizice</t>
  </si>
  <si>
    <t>Procurarea altor mijloace fixe</t>
  </si>
  <si>
    <t>Construcții speciale în curs de executie</t>
  </si>
  <si>
    <t>Procurarea materialelor pentru scopuri didactice</t>
  </si>
  <si>
    <t>Bugetul  de stat</t>
  </si>
  <si>
    <r>
      <rPr>
        <b/>
        <sz val="11"/>
        <color indexed="8"/>
        <rFont val="Times New Roman"/>
        <family val="1"/>
        <charset val="204"/>
      </rPr>
      <t>A. Sinteza propunerii de buget</t>
    </r>
    <r>
      <rPr>
        <sz val="11"/>
        <color indexed="8"/>
        <rFont val="Times New Roman"/>
        <family val="1"/>
        <charset val="204"/>
      </rPr>
      <t xml:space="preserve"> </t>
    </r>
    <r>
      <rPr>
        <i/>
        <sz val="11"/>
        <color indexed="8"/>
        <rFont val="Times New Roman"/>
        <family val="1"/>
        <charset val="204"/>
      </rPr>
      <t>(se completează automat în SIMF), mii lei</t>
    </r>
  </si>
  <si>
    <r>
      <t xml:space="preserve">B. Sinteza limitelor de cheltuieli </t>
    </r>
    <r>
      <rPr>
        <i/>
        <sz val="11"/>
        <color indexed="8"/>
        <rFont val="Times New Roman"/>
        <family val="1"/>
        <charset val="204"/>
      </rPr>
      <t>(se completează automat în SIMF), mii lei</t>
    </r>
  </si>
  <si>
    <r>
      <t xml:space="preserve">C. Estimarea resurselor colectate de autorități/instituții, </t>
    </r>
    <r>
      <rPr>
        <b/>
        <i/>
        <sz val="11"/>
        <color indexed="8"/>
        <rFont val="Times New Roman"/>
        <family val="1"/>
        <charset val="204"/>
      </rPr>
      <t>mii lei</t>
    </r>
  </si>
  <si>
    <t>Servicii  economice multifuncţionale</t>
  </si>
  <si>
    <t>0474</t>
  </si>
  <si>
    <t>Servicii generale economice şi comerciale</t>
  </si>
  <si>
    <t>Susținerea întreprinderilor mici și mijlocii</t>
  </si>
  <si>
    <r>
      <rPr>
        <b/>
        <sz val="11"/>
        <color indexed="8"/>
        <rFont val="Times New Roman"/>
        <family val="1"/>
        <charset val="204"/>
      </rPr>
      <t>DI. Informație generală</t>
    </r>
    <r>
      <rPr>
        <sz val="11"/>
        <color indexed="8"/>
        <rFont val="Times New Roman"/>
        <family val="1"/>
        <charset val="204"/>
      </rPr>
      <t xml:space="preserve"> </t>
    </r>
    <r>
      <rPr>
        <i/>
        <sz val="11"/>
        <color indexed="8"/>
        <rFont val="Times New Roman"/>
        <family val="1"/>
        <charset val="204"/>
      </rPr>
      <t>(se completează de către autoritatea superioară înainte de a remite formularul pentru completare instituţiilor din subordine)</t>
    </r>
  </si>
  <si>
    <t>Infrastructura de suport pentru afaceri sporit prin sprijinrea dezvoltării economice a regiunilor și dezvoltarea serviciilor conexe în cadrul acestora.</t>
  </si>
  <si>
    <t>Creșterea ponderii PIB național produs în afara mun. Chișinău de la 42% până la 55% către anul 2028, prin construirea/reabilitarea obiectivelor de suport în afaceri și prin conectarea la infrastructura de acces și utilități publice a acestora.</t>
  </si>
  <si>
    <t xml:space="preserve">Subprogramul presupune crearea condiţiilor de deschidere a noilor afaceri, precum şi dezvoltarea şi extinderea afacerilor existente în regiunile de dezvoltare prin proiecte incluse în DUP 2022-2024 și finanțate din FNDRL.          
</t>
  </si>
  <si>
    <t>Creșterea numărului de potențiali beneficiari în noi afaceri, anual</t>
  </si>
  <si>
    <t>Obiective de suport în afaceri reabilitate/construite</t>
  </si>
  <si>
    <t>Obiective de suport în afaceri conectate la infrastructura de acces și utilități publice</t>
  </si>
  <si>
    <t>Programe de formare profesională continuă create/implementate</t>
  </si>
  <si>
    <t>Rezidenți potențiali beneficiari</t>
  </si>
  <si>
    <t>Costul mediu al unui proiect</t>
  </si>
  <si>
    <r>
      <t xml:space="preserve">DIII. Cheltuieli, </t>
    </r>
    <r>
      <rPr>
        <b/>
        <i/>
        <sz val="11"/>
        <color indexed="8"/>
        <rFont val="Times New Roman"/>
        <family val="1"/>
        <charset val="204"/>
      </rPr>
      <t>mii lei</t>
    </r>
  </si>
  <si>
    <t>Dezvoltarea regională</t>
  </si>
  <si>
    <r>
      <t>E. Estimarea investiţiilor capitale pe proiecte,</t>
    </r>
    <r>
      <rPr>
        <b/>
        <i/>
        <sz val="11"/>
        <color indexed="8"/>
        <rFont val="Times New Roman"/>
        <family val="1"/>
        <charset val="204"/>
      </rPr>
      <t xml:space="preserve"> mii lei</t>
    </r>
  </si>
  <si>
    <r>
      <rPr>
        <u/>
        <sz val="11"/>
        <color indexed="8"/>
        <rFont val="Times New Roman"/>
        <family val="1"/>
        <charset val="204"/>
      </rPr>
      <t>Abrevieri</t>
    </r>
    <r>
      <rPr>
        <sz val="11"/>
        <color indexed="8"/>
        <rFont val="Times New Roman"/>
        <family val="1"/>
        <charset val="204"/>
      </rPr>
      <t>: AB – anul de bază (curent), AB-2 şi AB-1 – anii precedenţi anului de bază, AB+1 – anul viitor pentru care se elaborează bugetul; AB+2 şi AB+3 – anii următori anului pentru care se elaborează bugetul.</t>
    </r>
  </si>
  <si>
    <t xml:space="preserve">Transferuri acordate în cadrul bugetului public naționalacordate </t>
  </si>
  <si>
    <t>Alte tipuri de combustibil</t>
  </si>
  <si>
    <t>0434</t>
  </si>
  <si>
    <t>Dezvoltarea sectorului energetic</t>
  </si>
  <si>
    <t>Eficiență energetică și surse regenerabile</t>
  </si>
  <si>
    <t>Eficienţa energetică sporită urmare realizării măsurilor de eficientizare a consumului de energie şi valorificare a surselor regenerabile de energie.</t>
  </si>
  <si>
    <r>
      <t xml:space="preserve">Obiective </t>
    </r>
    <r>
      <rPr>
        <i/>
        <sz val="11"/>
        <rFont val="Times New Roman"/>
        <family val="1"/>
        <charset val="204"/>
      </rPr>
      <t>(pe termen mediu, cu accent  pe anul pentru care se aprobă programul)</t>
    </r>
  </si>
  <si>
    <t>Cresterea capacității de producere a energiei regenerabile față de anul 2023 cu 10% prin reabilitarea energetică a clădirilor publice, echiparea clădirilor administrative, de învăţământ şi de sănătate cu sisteme fotovoltaice; construcţia centralelor/parcurilor fotovoltaice.</t>
  </si>
  <si>
    <t>Acest subprogram include activități de promovare a consumului eficient de energie și valorificare a surselor regenerabile de energie. Proiectele finanţate în cadrul prezentei măsuri sunt orientate spre asigurarea securităţii energetice şi a creşterii independenţei.</t>
  </si>
  <si>
    <t xml:space="preserve">DII. Indicatorii de performanţă </t>
  </si>
  <si>
    <t>Localități cu sistem de producere a energiei din surse regenerabile</t>
  </si>
  <si>
    <t>nr.</t>
  </si>
  <si>
    <t>Locuitori cu acces la surse regenerabile de energie</t>
  </si>
  <si>
    <t>Numărul de proiecte de eficiență energetică și valorificare a surselor de energie regenerabila implementate</t>
  </si>
  <si>
    <t xml:space="preserve">Capacitatea de producere a energiei regenerabile </t>
  </si>
  <si>
    <t>KW</t>
  </si>
  <si>
    <t xml:space="preserve">Transferuri capitale acordate cu destinatie speciala intre institutiile bugetului de stat si institutiile bugetelor locale de nivelul 1         </t>
  </si>
  <si>
    <t xml:space="preserve">Granturi acordate </t>
  </si>
  <si>
    <t>Surse regenerabile</t>
  </si>
  <si>
    <t>09</t>
  </si>
  <si>
    <t>10</t>
  </si>
  <si>
    <t>474</t>
  </si>
  <si>
    <t>Politica de dezvoltare regională consolidată pentru asigurarea veniturilor, ocupării și a condițiilor de trai ale cetățenilor, prin atragerea investițiilor și îmbunătățirea infrastructurii regionale.</t>
  </si>
  <si>
    <t xml:space="preserve">1. Asigurarea elaborării, aprobării și actualizării, după caz, a Programelor Operaționale Regionale, Planurilor Operaționale Locale pentru implementarea Programului Național de dezvoltare a orașelor-poli de creștere în Republica Moldova, alte acte de planificare la nivel regional.
2. Asigurarea implementării în proporție de 100% a proiectelor incluse în DUP 2022-2024, finanțate din mijloacele Fondului Național pentru Dezvoltare Regională, precum și a proiectelor finanțate din surse externe.                                                                                                                                                                                                                                                                              </t>
  </si>
  <si>
    <t>Programul cuprinde activităţile Oficiului Național de Dezvoltare Regională și Locală, a agenţiilor de dezvoltare regională menite să asigure operaţionalitatea procesului de implementare şi realizare a Strategiei Naționale de Dezvoltare Regională 2022-2028.</t>
  </si>
  <si>
    <t>Gradul de implementare a Documentului Unic de Program</t>
  </si>
  <si>
    <t>De Produs</t>
  </si>
  <si>
    <t>Proiecte incluse în Documentul Unic de Program, finanțate din Fondul Național pentru Dezvoltare Regională și Locală, implementate</t>
  </si>
  <si>
    <t>Rapoarte de progres aferente implementării documentelor de planificare strategică elaborate</t>
  </si>
  <si>
    <t>Planul anual de acțiuni al ADR executat integral</t>
  </si>
  <si>
    <t>Planul anual de acțiuni al ONDRL executat integral</t>
  </si>
  <si>
    <t>Valorificarea mijloacelor Fondului Național pentru Dezvoltare Regională și Locală destinate implementării proiectelor incluse în Documentul Unic de Program</t>
  </si>
  <si>
    <t>Subvenții acordate autorităților/instituţiilor publice la autogestiune</t>
  </si>
  <si>
    <t xml:space="preserve">Transferuri acordate in cadrul bugetului public national                                                                                              </t>
  </si>
  <si>
    <t>Turism</t>
  </si>
  <si>
    <t>473</t>
  </si>
  <si>
    <t>Dezvoltarea turismului</t>
  </si>
  <si>
    <t xml:space="preserve"> Dezvoltarea infrastructurii turistice în regiunile de dezvoltare. </t>
  </si>
  <si>
    <t xml:space="preserve">Programul cuprinde activităţi destinate să asigure reabilitarea şi promovarea obiectivelor turistice la nivel regional/naţional, prin proiecte incluse în DUP 2022-2024 și finanțate din FNDRL.    </t>
  </si>
  <si>
    <t>Obiective turistice incluse în circuitul turistic</t>
  </si>
  <si>
    <t>Numărul turiștilor/vizitatorilor ai atractivităților turistice</t>
  </si>
  <si>
    <t xml:space="preserve">Transferuri capitale acordate cu destinatie speciala intre institutiile bugetului de stat si institutiile bugetelor locale de nivelul 1               </t>
  </si>
  <si>
    <t>Dezvoltare comunală și amenajare</t>
  </si>
  <si>
    <t>620</t>
  </si>
  <si>
    <t>Dezvoltarea gospodariei de locuințe si serviciilor comunale</t>
  </si>
  <si>
    <t>Construcţia şi renovarea infrastructurii sociale a comunităților. Crearea în Republica Moldova a unei rețele de orașe – poli de creștere regională, atractive pentru locuitori, antreprenori și vizitatori care generează creștere, ocupare a forței de muncă și stimulează dezvoltarea zonelor teritoriale adiacente.</t>
  </si>
  <si>
    <t>Zone de recreere la scară mare construite/amenajate</t>
  </si>
  <si>
    <r>
      <rPr>
        <b/>
        <sz val="11"/>
        <rFont val="Times New Roman"/>
        <family val="1"/>
      </rPr>
      <t>A. Sinteza propunerii de buget</t>
    </r>
    <r>
      <rPr>
        <sz val="11"/>
        <rFont val="Times New Roman"/>
        <family val="1"/>
      </rPr>
      <t xml:space="preserve"> </t>
    </r>
    <r>
      <rPr>
        <i/>
        <sz val="11"/>
        <rFont val="Times New Roman"/>
        <family val="1"/>
      </rPr>
      <t>(se completează automat în SIMF), mii lei</t>
    </r>
  </si>
  <si>
    <t>Stocuri de materiale</t>
  </si>
  <si>
    <t>Alte venituri pentru proiecte finanțate din surse externe</t>
  </si>
  <si>
    <t>Transferuri primite în cadrul bugetului public național</t>
  </si>
  <si>
    <t>Sold la începutul perioadei</t>
  </si>
  <si>
    <t>Sold la sfîrșitul perioadei</t>
  </si>
  <si>
    <r>
      <t xml:space="preserve">B. Sinteza limitelor de cheltuieli </t>
    </r>
    <r>
      <rPr>
        <i/>
        <sz val="11"/>
        <rFont val="Times New Roman"/>
        <family val="1"/>
      </rPr>
      <t>(se completează automat în SIMF), mii lei</t>
    </r>
  </si>
  <si>
    <r>
      <t xml:space="preserve">C. Estimarea resurselor colectate de autorități/instituții, </t>
    </r>
    <r>
      <rPr>
        <b/>
        <i/>
        <sz val="11"/>
        <rFont val="Times New Roman"/>
        <family val="1"/>
      </rPr>
      <t>mii lei</t>
    </r>
  </si>
  <si>
    <t>Proiectul „Îmbunătățirea infrastructurii de apă în Moldova Centrală” (surse externe prin KfW)</t>
  </si>
  <si>
    <t>Proiect "Industrii creative pentru noile economii urbane în regiunea Dunării (CINEMA)"</t>
  </si>
  <si>
    <t>Proiect "Securitatea aprovizionării cu apă și canalizare în Moldova"</t>
  </si>
  <si>
    <t>Transferuri capitale primite cu destinatie speciala intre institutiile bugetului de stat si institutiile bugetelor locale de nivelul 2</t>
  </si>
  <si>
    <t>Transferuri capitale primite cu destinatie speciala intre institutiile bugetului de stat si institutiile bugetelor locale de nivelul 1</t>
  </si>
  <si>
    <t>Proiectul „Asistență tehnică si financiară nerambursabila acordată Republicii Moldova de catre Romania”</t>
  </si>
  <si>
    <t>Transferuri capitale primite cu destinatie speciala intre institutiile din cadrul bugetului de stat</t>
  </si>
  <si>
    <t>630</t>
  </si>
  <si>
    <t>Aprovizionarea cu apă și canalizare</t>
  </si>
  <si>
    <t>Localități cu sistem de aprovizionare cu apă construit/reabilitat/extins</t>
  </si>
  <si>
    <t>Localități cu sistem de canalizare construit/reabilitat/extins</t>
  </si>
  <si>
    <t>Populaţia cu acces la sistemele de aprovizionare cu apă potabilă și canalizare construite/reabilitate</t>
  </si>
  <si>
    <t>Rețele de apeduct construite</t>
  </si>
  <si>
    <t>Rețele de canalizare construite</t>
  </si>
  <si>
    <t>Stații de tratare a apei construite/reabilitate</t>
  </si>
  <si>
    <t>Stații de epurare a apelor uzate construite/reabilitate</t>
  </si>
  <si>
    <r>
      <t xml:space="preserve">DIII. Cheltuieli, </t>
    </r>
    <r>
      <rPr>
        <b/>
        <i/>
        <sz val="11"/>
        <rFont val="Times New Roman"/>
        <family val="1"/>
      </rPr>
      <t>mii lei</t>
    </r>
  </si>
  <si>
    <t xml:space="preserve">Managmentul autoritatilor administrative centrale     </t>
  </si>
  <si>
    <t>Alte  cheltuieli curente</t>
  </si>
  <si>
    <t>Instalații de transmisie în curs de execuție</t>
  </si>
  <si>
    <t xml:space="preserve">Proiectul „Industrii creative pentru noile economii urbane in regiunea Dunarii (CINEMA)”                                                              </t>
  </si>
  <si>
    <t>Servicii informationale</t>
  </si>
  <si>
    <t>Servicii de telecomunicatii</t>
  </si>
  <si>
    <t>Servicii de locatiune</t>
  </si>
  <si>
    <t>Servicii de reparatii curente</t>
  </si>
  <si>
    <t>Formarea profesionala</t>
  </si>
  <si>
    <t>Deplasari de serviciu în țară</t>
  </si>
  <si>
    <t>Servicii postale</t>
  </si>
  <si>
    <t>Servicii de elaborare a studiilor de fezabilitate/prefezabilitate</t>
  </si>
  <si>
    <t>Alte cheltuieli in baza de contracte cu persoane fizice</t>
  </si>
  <si>
    <t>Procurarea masinilor si utilagelor</t>
  </si>
  <si>
    <t>Procurarea uneltelor și sulelor, inventarului de producere și gospodăresc</t>
  </si>
  <si>
    <t>Pregătirea proiectelor</t>
  </si>
  <si>
    <t>Procurarea combustibilului, carburantilor si lubrifiantilor</t>
  </si>
  <si>
    <t>Procurarea materialelor de uz gospodăresc și rechizite de birou</t>
  </si>
  <si>
    <r>
      <t>E. Estimarea investiţiilor capitale pe proiecte,</t>
    </r>
    <r>
      <rPr>
        <b/>
        <i/>
        <sz val="11"/>
        <rFont val="Times New Roman"/>
        <family val="1"/>
      </rPr>
      <t xml:space="preserve"> mii lei</t>
    </r>
  </si>
  <si>
    <t>Proiect „Securitatea aprovizionării cu apă și canalizare în Moldova"</t>
  </si>
  <si>
    <r>
      <rPr>
        <u/>
        <sz val="11"/>
        <rFont val="Times New Roman"/>
        <family val="1"/>
      </rPr>
      <t>Abrevieri</t>
    </r>
    <r>
      <rPr>
        <sz val="11"/>
        <rFont val="Times New Roman"/>
        <family val="1"/>
      </rPr>
      <t>: AB – anul de bază (curent), AB-2 şi AB-1 – anii precedenţi anului de bază, AB+1 – anul viitor pentru care se elaborează bugetul; AB+2 şi AB+3 – anii următori anului pentru care se elaborează bugetul.</t>
    </r>
  </si>
  <si>
    <r>
      <rPr>
        <b/>
        <sz val="12"/>
        <rFont val="Times New Roman"/>
        <family val="1"/>
      </rPr>
      <t>A. Sinteza propunerii de buget</t>
    </r>
    <r>
      <rPr>
        <sz val="12"/>
        <rFont val="Times New Roman"/>
        <family val="1"/>
      </rPr>
      <t xml:space="preserve"> </t>
    </r>
    <r>
      <rPr>
        <i/>
        <sz val="12"/>
        <rFont val="Times New Roman"/>
        <family val="1"/>
      </rPr>
      <t>(se completează automat în SIMF), mii lei</t>
    </r>
  </si>
  <si>
    <r>
      <t xml:space="preserve">B. Sinteza limitelor de cheltuieli </t>
    </r>
    <r>
      <rPr>
        <i/>
        <sz val="12"/>
        <rFont val="Times New Roman"/>
        <family val="1"/>
      </rPr>
      <t>(se completează automat în SIMF), mii lei</t>
    </r>
  </si>
  <si>
    <r>
      <t xml:space="preserve">C. Estimarea resurselor colectate de autorități/instituții, </t>
    </r>
    <r>
      <rPr>
        <b/>
        <i/>
        <sz val="12"/>
        <rFont val="Times New Roman"/>
        <family val="1"/>
      </rPr>
      <t>mii lei</t>
    </r>
  </si>
  <si>
    <t>Sisteme de iluminat public stradal</t>
  </si>
  <si>
    <t>Iluminatul public</t>
  </si>
  <si>
    <t xml:space="preserve"> Asigurarea cu iluminat public în localitățile Republicii Moldova
</t>
  </si>
  <si>
    <t>Prevederile prezentei măsuri sunt orientate spre asigurarea securităţii în trafic, inclusiv reducerea riscurilor existente asupra sănătăţii şi securităţii populaţiei, prin implementarea proiectelor investiţionale.</t>
  </si>
  <si>
    <t>Localități asigurate cu sistem de iluminat construit/reabilitat/extins</t>
  </si>
  <si>
    <t>Locuitori cu acces la iluminat stradal</t>
  </si>
  <si>
    <t>Rețele de iluminat construit/reabilitat/extins</t>
  </si>
  <si>
    <t>Corpuri de iluminat instalate</t>
  </si>
  <si>
    <r>
      <t xml:space="preserve">DIII. Cheltuieli, </t>
    </r>
    <r>
      <rPr>
        <b/>
        <i/>
        <sz val="12"/>
        <rFont val="Times New Roman"/>
        <family val="1"/>
      </rPr>
      <t>mii lei</t>
    </r>
  </si>
  <si>
    <r>
      <t>E. Estimarea investiţiilor capitale pe proiecte,</t>
    </r>
    <r>
      <rPr>
        <b/>
        <i/>
        <sz val="12"/>
        <rFont val="Times New Roman"/>
        <family val="1"/>
      </rPr>
      <t xml:space="preserve"> mii lei</t>
    </r>
  </si>
  <si>
    <t>Bugetul de Stat</t>
  </si>
  <si>
    <t xml:space="preserve">Ministerul Infrastructurii şi Dezvoltării Regionale </t>
  </si>
  <si>
    <t>Bunuri şi servicii</t>
  </si>
  <si>
    <t>Transferuri capitale primite cu destinaţie specială între instituţiile bugetului de stat şi instituţiile bugetelor locale de nivelul II</t>
  </si>
  <si>
    <t>Granturi capitale primite de la oranizaţiile internaţionale p/u proiecte finanţate din surse externe pentru bugetul de stat</t>
  </si>
  <si>
    <t>Primirea împrumuturilor externe p/u proiecte finanţate din surse externe de la organizaţiile financiare internaţionale</t>
  </si>
  <si>
    <t xml:space="preserve">Proiectul "Constructia locuintelor sociale III"        </t>
  </si>
  <si>
    <t>Transferuri capitale primite cu destinatie specialî intre institutiile bugetului de stat si institutiile bugetelor locale de nivelul 2</t>
  </si>
  <si>
    <t xml:space="preserve">Proiectul "Constructia locuintelor sociale II"        </t>
  </si>
  <si>
    <t>Gospodaria de locuinţe</t>
  </si>
  <si>
    <t>0610</t>
  </si>
  <si>
    <t>Gospodaria comunala</t>
  </si>
  <si>
    <t>Construcţia locuinţelor</t>
  </si>
  <si>
    <t>Locuinţe/cămine/aziluri construite</t>
  </si>
  <si>
    <t>Suprafaţa totală a locuinţelor/căminelor/azilurilor finisate</t>
  </si>
  <si>
    <t>m.p.</t>
  </si>
  <si>
    <r>
      <t xml:space="preserve">Costul 1 m.p de locuinţă/cămină/azil </t>
    </r>
    <r>
      <rPr>
        <sz val="11"/>
        <rFont val="Times New Roman"/>
        <family val="1"/>
      </rPr>
      <t>construit</t>
    </r>
  </si>
  <si>
    <t>lei/m.p.</t>
  </si>
  <si>
    <t>Proiectul "Construcţia Locuinţelor Sociale" III</t>
  </si>
  <si>
    <t>Servicii de informaţionale</t>
  </si>
  <si>
    <t>Deplasări de srviciu peste hotare</t>
  </si>
  <si>
    <t>Servicii financiare</t>
  </si>
  <si>
    <t>Servicii poştale şi curierat</t>
  </si>
  <si>
    <t>Alte cheltuieli curente</t>
  </si>
  <si>
    <t>Alte cheltuieli in baza de contracte cu pers fizice</t>
  </si>
  <si>
    <t>Clădiri în curs de execuţie</t>
  </si>
  <si>
    <t>Procurarea combustibilului, carburantilor şi lubrifianţilor</t>
  </si>
  <si>
    <t>Procurarea materialelor de uz gosposaresc şi rechizite de birou</t>
  </si>
  <si>
    <t>Proiectul "Construcţia Locuinţelor Sociale" II</t>
  </si>
  <si>
    <t>Soldul costului de deviz la                 31.12 2025</t>
  </si>
  <si>
    <t>TOTAL Proiect "Construcţia Locuintelor Sociale III"</t>
  </si>
  <si>
    <t>TOTAL Proiect "Construcţia Locuintelor Sociale II"</t>
  </si>
  <si>
    <r>
      <t>Conducător             /___________</t>
    </r>
    <r>
      <rPr>
        <u/>
        <sz val="11"/>
        <color theme="1"/>
        <rFont val="Times New Roman"/>
        <family val="1"/>
        <charset val="204"/>
      </rPr>
      <t xml:space="preserve"> </t>
    </r>
    <r>
      <rPr>
        <sz val="11"/>
        <color theme="1"/>
        <rFont val="Times New Roman"/>
        <family val="1"/>
        <charset val="204"/>
      </rPr>
      <t>/   _________________________/</t>
    </r>
  </si>
  <si>
    <t>Şeful subdiviziunii responsabile de planificarea bugetului / ____________ /_________________/</t>
  </si>
  <si>
    <r>
      <t xml:space="preserve">Data prezentării     </t>
    </r>
    <r>
      <rPr>
        <u/>
        <sz val="11"/>
        <color theme="1"/>
        <rFont val="Times New Roman"/>
        <family val="1"/>
        <charset val="204"/>
      </rPr>
      <t xml:space="preserve"> </t>
    </r>
  </si>
  <si>
    <t>Transferuri capitale primite cu destinaţie specială între instituţiile bugetului de stat şi instituţiile bugetelor locale de nivelul I</t>
  </si>
  <si>
    <t>Învățămînt primar</t>
  </si>
  <si>
    <t>912</t>
  </si>
  <si>
    <t>Îmvățămînt</t>
  </si>
  <si>
    <t>Reabilitarea instituțiilor preșcolare/școlare pentru asigurarea condițiilor îmbunătățite de activitate a copiilor.</t>
  </si>
  <si>
    <t>IP Oficiul Național de Dezvoltare Regională și Locală gestionează alocațiile oferite de Ministerul Educației care se focusează pe construcția și dotarea blocurilor sanitare în școli.</t>
  </si>
  <si>
    <t>Ponderea proiectelor implementate în total proiecte aprobate</t>
  </si>
  <si>
    <t>Ponderea proiectelor realizate cu succes (calitativ și în termen)</t>
  </si>
  <si>
    <t>Obiecte de infrastructura socială reabilitate</t>
  </si>
  <si>
    <t>Implementarea standardelor educaționale</t>
  </si>
  <si>
    <t>00357</t>
  </si>
  <si>
    <t>Învățămînt gimnazial</t>
  </si>
  <si>
    <t>921</t>
  </si>
  <si>
    <t>Îmbunătățirea condițiilor de activitate a gimnaziilor prin renovarea și dotarea blocurilor sanitare.</t>
  </si>
  <si>
    <t>Construcția și dotarea a 15 blocuri sanitare în gimnazii.</t>
  </si>
  <si>
    <t>IP Oficiul Național de Dezvoltare Regională și Locală din Moldova gestionează alocațiile oferite de către Ministerul Educației, care se focusează pe construcția și dotarea blocurilor sanitare în gimnazii.</t>
  </si>
  <si>
    <t>Ponderea proiectelor implementate în numărul total de proiecte aprobate</t>
  </si>
  <si>
    <t>Obiecte de infrastructură socială reabilitate</t>
  </si>
  <si>
    <t>Alte servicii</t>
  </si>
  <si>
    <t xml:space="preserve">Diferența de curs </t>
  </si>
  <si>
    <t>Soldul la începutul anului</t>
  </si>
  <si>
    <t xml:space="preserve">Corectarea soldului </t>
  </si>
  <si>
    <t>Soldul la sfîrșitul anului</t>
  </si>
  <si>
    <t xml:space="preserve">Primirea împrumuturilor externe pentru proiecte finanțate din surse externe </t>
  </si>
  <si>
    <t>Sold la începutul anului</t>
  </si>
  <si>
    <t xml:space="preserve">Modificarea soldului </t>
  </si>
  <si>
    <t>Sold la sfîrșitul anului</t>
  </si>
  <si>
    <t>Proiectul ”Programul de asistență tehnică și financiară acordată de Guvernul României pentru instituțiile preșcolare din Republica Moldova”</t>
  </si>
  <si>
    <t>Proiectul de Reformă a Educației din Moldova</t>
  </si>
  <si>
    <t>70084</t>
  </si>
  <si>
    <t xml:space="preserve">Proiectull "Imbunatatirea calitatii educatiei"   </t>
  </si>
  <si>
    <t>70066</t>
  </si>
  <si>
    <t>Învățămînt liceal</t>
  </si>
  <si>
    <t>922</t>
  </si>
  <si>
    <t>Îmvățămînt liceal</t>
  </si>
  <si>
    <t>100</t>
  </si>
  <si>
    <t>00319</t>
  </si>
  <si>
    <t>70073</t>
  </si>
  <si>
    <t>Clădiri în curs de execuție</t>
  </si>
  <si>
    <t xml:space="preserve">Alte cheltuieli </t>
  </si>
  <si>
    <t>Reparații capitale clădiri</t>
  </si>
  <si>
    <t>Procurarea combustibilului, carburant și lubrifiant</t>
  </si>
  <si>
    <t xml:space="preserve">Procurarea altor materialelor </t>
  </si>
  <si>
    <t>Transferuri acordate</t>
  </si>
  <si>
    <t xml:space="preserve">Granturi curente </t>
  </si>
  <si>
    <t xml:space="preserve">Alte venituri </t>
  </si>
  <si>
    <t>Diferența de curs</t>
  </si>
  <si>
    <t>Proiectul "Programul de asistență tehnică și financiară acordată de Guvernul Romaniei pentru instituțiile preșcolare din Republica Moldova"</t>
  </si>
  <si>
    <t>Granturi capitale prrimite de la organizațiile
internaționale pentru proiecte finanțate din surse externe pentru bugetul de stat</t>
  </si>
  <si>
    <t>Educație timpurie</t>
  </si>
  <si>
    <t>911</t>
  </si>
  <si>
    <t xml:space="preserve">Instituții preșcolare renovate </t>
  </si>
  <si>
    <t xml:space="preserve">1) Creșterea cu 15 p.p a drumurilor naționale îmbunătățite și transferate la categoria de drumuri în stare bună și foarte bună, de la 2,146 km la 2,981 km, ceea ce reprezintă cca. 50 % din totalul drumurilor naționale de 5963 km, către anul 2027;
2) Reducerea cu 15% a numărului deceselor cauzate de accidente rutiere asociate cu starea drumurilor până la 167 (față de 197 decese înregistrate în anul 2023), către anul 2027 prin implementarea proiectelor de siguranță rutieră pe toată rețeaua de drumuri naționale. </t>
  </si>
  <si>
    <t>Subprogramul cuprinde activităţi de gestionare, reabilitare, reparare şi întreţinere a drumurilor publice naţionale - patrimoniul public de stat, monitorizarea stării  drumurilor publice, cît şi acţiuni şi programe de creştere a siguranţei rutiere. Obiectivele subprogramului sunt implementate de către Î.S. „Administraţia de Stat a Drumurilor” - referitor la drumurile naționale, și de către APL  - la cele locale. Lungimea totală a drumurilor publice naţionale constituie 5963 km, a drumurilor publice locale - 3675 km, precum și respectarea cadrului normativ național și internațional în domeniul transportului rutiere, ce creează condiții optime pentru furnizarea eficientă a serviciilor de transport rutier, contribuind astfel la armonizarea condițiilor de concurență dintre operatorii de transport rutier și promovarea unui sistem eficient și durabil.</t>
  </si>
  <si>
    <t>Subprogramul include acțiuni necesare pentru dezvoltrarea domeniului de transport rutier, de mărfuri și persoane. Acesta va spori competivitatea agenților economici și  va creea condiții optime pentru furnizarea eficientă a serviciilor de transport rutier, contribuind astfel la armonizarea condițiilor de concurență dintre operatorii de transport rutier și promovarea unui sistem eficient și durabil. Programul urmează a fi implementat de către Agenția Națională Transport Auto, autoritatea care implementează și supraveghează respectarea cadrului normativ național și internațional în domeniul transportului rutier.</t>
  </si>
  <si>
    <t>Încasări de la taxa pentru folosirea drumurilor</t>
  </si>
  <si>
    <t>Numărul de autorizații de transport feroviare/autorizații de siguranță emise</t>
  </si>
  <si>
    <t xml:space="preserve">unintăți </t>
  </si>
  <si>
    <t xml:space="preserve">Numărul de inspecții de siguranță efectuate </t>
  </si>
  <si>
    <t xml:space="preserve">Numărul de ghiduri/manuale/instrucțiuni tehnice elaborate/revizuite </t>
  </si>
  <si>
    <t xml:space="preserve">Costul mediu per angajat </t>
  </si>
  <si>
    <t xml:space="preserve">1. Majorarea parcursului de pasageri în transportul feroviar cu circa 5% anual;
2. Majorarea volumului de mărfuri transportate pe cale ferată cu circa 5% anual;
3. Creșterea numărului mecanicilor certificați de locomotivă cu 50% anual.  
</t>
  </si>
  <si>
    <t xml:space="preserve">Numărul de certificate eliberate mecanicilor de locomotivă </t>
  </si>
  <si>
    <t>1.Asigurarea prestării unor servicii de calitate în domeniul transporturilor rutiere și în deplină siguranță.                             
2. Creșterea cu 3% a numărului de pasageri transportați cu autobuse și microbuse în anul 2024 comparativ cu anul 2023.
3. Creșterea cu 5% a a cantității de marfă transportată cu transport rutier în anul 2024 față de anul 2023.
4. Creșterea nivelului de siguranță și calitate a serviciilor prestate în domeniul transportului rutier prin implementarea și asigurarea funcționalității Sistemului de management integrat al transporturilor rutiere (Subsistemul informațional „ e-Bilet”; „Monitorizare GPS”, ”Platforma de Analize și Generare Rapoarte” .</t>
  </si>
  <si>
    <t>Dezvoltarea transportului naval în Republica Moldova.</t>
  </si>
  <si>
    <r>
      <t xml:space="preserve">1) Creșterea  numărului de pasageri transportați prin intermediul transportului naval cu 5% anual .
2) Creșterea mărfurilor transportate prin intermediul transportului naval cu 5% anual;  
3) Creșterea numărului de nave intrate în complexul portuar Giurgiulești cu 60% către anul 2027.                                                                                                                                                              
</t>
    </r>
    <r>
      <rPr>
        <b/>
        <sz val="12"/>
        <rFont val="Times New Roman"/>
        <family val="1"/>
        <charset val="204"/>
      </rPr>
      <t/>
    </r>
  </si>
  <si>
    <t>Granturi curente acordate altor beneficiari in interiorul tarii</t>
  </si>
  <si>
    <t>Remunerarea muncii angajaţilor conform statelor</t>
  </si>
  <si>
    <t>211180</t>
  </si>
  <si>
    <t>212100</t>
  </si>
  <si>
    <t>222220</t>
  </si>
  <si>
    <t>Servicii postale si curierat</t>
  </si>
  <si>
    <t>222980</t>
  </si>
  <si>
    <t>222999</t>
  </si>
  <si>
    <t>Îndemnizații pt incapacitate temporară de muncă</t>
  </si>
  <si>
    <t>273500</t>
  </si>
  <si>
    <t>Procurare maşini şi utilaje</t>
  </si>
  <si>
    <t>314110</t>
  </si>
  <si>
    <t>Procurare unelte şi  scule, inventar de producere şi gospodăresc</t>
  </si>
  <si>
    <t>316110</t>
  </si>
  <si>
    <t>Procurare active nemateriale</t>
  </si>
  <si>
    <t>Procurare materiale de uz gospodaresc şi rechizite de birou</t>
  </si>
  <si>
    <t>22</t>
  </si>
  <si>
    <t>Stocuei de materiale</t>
  </si>
  <si>
    <t>27</t>
  </si>
  <si>
    <t>31</t>
  </si>
  <si>
    <t>33</t>
  </si>
  <si>
    <t>Îndemnizații pt incapacitate temporară de muncă achitate din mijloacele financiare ale angajatorului</t>
  </si>
  <si>
    <t>Construcţia drumului de acces spre Postul vamal Ungheni</t>
  </si>
  <si>
    <t>Reconstrucţia dnunului de acces spre Postul vamal Leuşeni, r. Hânceşti</t>
  </si>
  <si>
    <t>Construcția drumului de ocolire a or. Cimișlia, M3 Chișinău - Comrat - Giurgiulești - frontiera cu România, sector km 0+000 - km 7+400</t>
  </si>
  <si>
    <t>Lucrări de reabilitare a drumului R34 Hîncești - Leova - Cantemir - Cahul - Giurgiulești, sector km 83+000 – km 125+000</t>
  </si>
  <si>
    <t>Lucrări de modernizare și extindere a drumului M5 frontiera cu Ucraina - Criva - Bălți - Chișinău - Tiraspol - frontiera cu Ucraiana, sector km 103+750 – km 133+000</t>
  </si>
  <si>
    <t>Lucrări de modernizare și extindere a drumului M2 drumul de centură a mun. Chișinău, sector nr.2  km 6+550 – km 14+750</t>
  </si>
  <si>
    <t>Lucrări de reabilitare a drumului M1 Frontiera cu România – Leușeni – Chișinău – Dubăsari – frontiera cu Ucraina, sector km 0+000 - km 85+000</t>
  </si>
  <si>
    <t>Proiectul "Conectivitatea rurală Moldova"</t>
  </si>
  <si>
    <r>
      <t xml:space="preserve">Îmbunătățirea calității și siguranței construcțiilor, activității de urbanism şi de amenajare a teritoriului, funcționării și exploatării obiectelor industriale periculoase în condiții de securitate și inofensivitate, securității la incendiu și protecției civile, sănătății și siguranței în muncă, supravegherii pieţei și protecției consumatorilor privind materialele de construcție şi utilajele/obiectele industriale periculoase, activităţii geodezice şi cartografice și respectării condițiilor de licențiere, în vederea protecției populației și a mediului înconjurător.                                                                                                                                                                                                                                     </t>
    </r>
    <r>
      <rPr>
        <sz val="10"/>
        <rFont val="Times New Roman"/>
        <family val="1"/>
        <charset val="204"/>
      </rPr>
      <t xml:space="preserve">                                                                                                                                                             </t>
    </r>
  </si>
  <si>
    <r>
      <t xml:space="preserve">1. Diminuarea cu 5% anual a cazurilor depistate de produse neconforme din numărul total de cazuri verificate (agenți economici supuși controalelor) în vederea scăderii riscului de apariție a produselor și serviciilor periculoase pe piață; 
2. Dezvoltarea capacităților decizionale ale consumatorilor prin creșterea numărului consumatorilor educați şi informați cu 20% anual;                                                                                                                                                                                                                                                                                                                                                                                                                                                             3. Reducerea procentului de încălcări/exagerări ale volumelor și costului lucrărilor la utilizarea investițiilor publice în construcții cu 10% către anul 2025;                                                                                                                                                                                                                      
4. </t>
    </r>
    <r>
      <rPr>
        <sz val="10"/>
        <rFont val="Times New Roman"/>
        <family val="1"/>
        <charset val="204"/>
      </rPr>
      <t>Creșterea ponderii agenţilor economici şi persoanelor fizice care cunosc riscurile ce țin de obiectele industriale periculoase cu 3% anual;</t>
    </r>
    <r>
      <rPr>
        <sz val="10"/>
        <rFont val="Times New Roman"/>
        <family val="1"/>
      </rPr>
      <t xml:space="preserve">
5. Majorarea ponderii agenților economici care asigură funcționarea fiabilă a obiectelor în construcții și a celor industriale periculoase cu 5 % anual, prin evaluarea riscurilor și intensificarea măsurilor de prevenire a acestora;                                                                                                                                                                                               
6. Micșorarea ponderii instalațiilor tehnice din zona de risc cu 7% către anul 2025, prin intensificarea evaluării riscurilor și a măsurilor de prevenire a acestora;
7. Reducerea procentului de încălcări depistate în cadrul controalelor de stat a activității de întreprinzător, la agenții economici cu 10% către anul 2025.                                                                                                                                                                                          
8. Reducerea numărului de incendii la obiectivele de agrement cu flux sporit de persoane, la obiectivele de menire social-culturală, sportivă şi comercială cu 10 % către anul 2025.                                                                                                                                                                                                                                                      </t>
    </r>
    <r>
      <rPr>
        <sz val="10"/>
        <color rgb="FFFF0000"/>
        <rFont val="Times New Roman"/>
        <family val="1"/>
        <charset val="204"/>
      </rPr>
      <t xml:space="preserve">   </t>
    </r>
    <r>
      <rPr>
        <sz val="10"/>
        <rFont val="Times New Roman"/>
        <family val="1"/>
        <charset val="204"/>
      </rPr>
      <t xml:space="preserve">                                                                                                                                                                                                                                                                            </t>
    </r>
    <r>
      <rPr>
        <sz val="10"/>
        <color rgb="FF7030A0"/>
        <rFont val="Times New Roman"/>
        <family val="1"/>
      </rPr>
      <t/>
    </r>
  </si>
  <si>
    <t>14,5</t>
  </si>
  <si>
    <t>Ponderea agenţilor economici și persoanelor fizice care cunosc riscurile</t>
  </si>
  <si>
    <t>90</t>
  </si>
  <si>
    <t>94,9</t>
  </si>
  <si>
    <t>Controale și verificări de stat privind asigurarea respectarii legislației</t>
  </si>
  <si>
    <t>2,815</t>
  </si>
  <si>
    <t>Monitorizarea calităţii proiectelor, lucrărilor și produselor în construcții (încercări de laborator, expertize)</t>
  </si>
  <si>
    <t>489</t>
  </si>
  <si>
    <t>1100</t>
  </si>
  <si>
    <t>13,0</t>
  </si>
  <si>
    <t>24,0</t>
  </si>
  <si>
    <t>Abrevieri: AB – anul de bază (curent), AB-2 şi AB-1 – anii precedenţi anului de bază, AB+1 – anul viitor pentru care se elaborează bugetul; AB+2 şi AB+3 – anii următori anului pentru care se elaborează bugetul.</t>
  </si>
  <si>
    <r>
      <t>1. Realizarea activităților (aparatul central) din Planul de acțiuni al Ministerului Infrastructurii și Dezvoltării Regionale la nivel de cel puțin 90% anual; 
2. Asigurarea transparenței în procesul decizional prin consultarea publică a minim</t>
    </r>
    <r>
      <rPr>
        <sz val="12"/>
        <color rgb="FFFF0000"/>
        <rFont val="Times New Roman"/>
        <family val="1"/>
        <charset val="204"/>
      </rPr>
      <t xml:space="preserve"> </t>
    </r>
    <r>
      <rPr>
        <sz val="12"/>
        <rFont val="Times New Roman"/>
        <family val="1"/>
        <charset val="204"/>
      </rPr>
      <t>90% din totalul actelor normative elaborate; 
3. Rata de transpunere a legislației UE în domeniile de competență, planificate anual, de cel puțin 90%.</t>
    </r>
  </si>
  <si>
    <t>27,4</t>
  </si>
  <si>
    <t>74,2</t>
  </si>
  <si>
    <t>39,58</t>
  </si>
  <si>
    <r>
      <t>Acte normative elaborate per persoană</t>
    </r>
    <r>
      <rPr>
        <sz val="12"/>
        <color rgb="FFFF0000"/>
        <rFont val="Times New Roman"/>
        <family val="1"/>
      </rPr>
      <t/>
    </r>
  </si>
  <si>
    <t>2,4</t>
  </si>
  <si>
    <r>
      <t>Acte normative transpuse per persoană</t>
    </r>
    <r>
      <rPr>
        <sz val="12"/>
        <color rgb="FFFF0000"/>
        <rFont val="Times New Roman"/>
        <family val="1"/>
      </rPr>
      <t xml:space="preserve"> </t>
    </r>
  </si>
  <si>
    <t>Promovarea normelor europene în construcții și asigurarea calității în construcții.</t>
  </si>
  <si>
    <t xml:space="preserve">Reglementări tehnice publicate de Minister </t>
  </si>
  <si>
    <t>8</t>
  </si>
  <si>
    <t>5</t>
  </si>
  <si>
    <t>Standarde europene armonizate, implementate</t>
  </si>
  <si>
    <t>Gradul de valorificare a bugetului planificat pentru elaborarea documentelor normative</t>
  </si>
  <si>
    <t>Gradul de valorificare a bugetului planificat pentru implementarea Eurocodurilor</t>
  </si>
  <si>
    <t>Gradul de valorificare a bugetului planificat pentru implementarea standardelor europene armonizate</t>
  </si>
  <si>
    <t xml:space="preserve">Construcţia/reconstrucţia crca a 450 de locuinţe sociale pentru darea în chirie persoanelor cu venituri mici şi angajaţilor din sfera bugetară, precum şi construcţia/reconstrucţia căminelor studenţeşti (aproximativ 750 de locuri) şi azilurilor de bătrîni şi persoane defavorizate(aproximativ 750 de locuri). </t>
  </si>
  <si>
    <t>1. Îmbunățirea condițiilor de trai pentru persoanele cazate în azilurile de bătrâni, persoanelor social vulnerabile, precum și a studenților cazați în cămine cu 50%.
2. Creșterea ratei de angajare cu 10% și reducerea cu 7% fluctuației de cadre în rîndurile angajaților publici în zonele rurale prin oferirea de locuințe accesibile.
3. Dezvoltarea regiunilor în urbele mici și localitățile rurale ale RM prin reducerea fenomenului de migrație a tinerilor specialăști în orașele mari cu 10%.</t>
  </si>
  <si>
    <t xml:space="preserve">Perioada de implementare a proiectului „Construcţia Locuintelor Sociale III” preconozată pentru perioada 2024-2030, conține trei componente, după cum urmează:
- Construcția locuințelor pe baza clădirilor nefinalizate/noi sau renovarea construcțiilor vechi;
- Reconstrucția/renovarea căminelor studențești și profesionale; 
- Reconstrucţia/construcția azilurilor pentru bătrîni și persoane cu dizabilități.
Costurile estimative totale ale proiectului pentru toate componentele (locuințe sociale, cămine studențești și aziluri de bătrâni) sunt de 32 303 382 Euro. Valoarea contribuției Băncii de dezvoltare a Consiliului Europei este de 27 000 000 Euro. 
</t>
  </si>
  <si>
    <t>Cetățeni potențial beneficiari</t>
  </si>
  <si>
    <r>
      <rPr>
        <b/>
        <sz val="12"/>
        <color indexed="8"/>
        <rFont val="Times New Roman"/>
        <family val="1"/>
      </rPr>
      <t>DI. Informație generală</t>
    </r>
    <r>
      <rPr>
        <sz val="11"/>
        <color indexed="8"/>
        <rFont val="Times New Roman"/>
        <family val="1"/>
        <charset val="204"/>
      </rPr>
      <t/>
    </r>
  </si>
  <si>
    <t xml:space="preserve">Obiective </t>
  </si>
  <si>
    <t>15</t>
  </si>
  <si>
    <r>
      <rPr>
        <b/>
        <sz val="12"/>
        <color indexed="8"/>
        <rFont val="Times New Roman"/>
        <family val="1"/>
      </rPr>
      <t>DI. Informație generală</t>
    </r>
    <r>
      <rPr>
        <sz val="12"/>
        <color indexed="8"/>
        <rFont val="Times New Roman"/>
        <family val="1"/>
      </rPr>
      <t xml:space="preserve"> </t>
    </r>
  </si>
  <si>
    <t>Obiective</t>
  </si>
  <si>
    <t xml:space="preserve">Creșterea potențialului turistic al regiunilor de dezvoltare prin renovarea și amenajarea obiectivelor turistice, de patrimoniu,onstrucția/reabilitarea căilor de acces la obiectivele turistice.
</t>
  </si>
  <si>
    <t>numar</t>
  </si>
  <si>
    <t>Case de cultură/Cămine culturale/Centre culturale renovate/construite/reabilitate</t>
  </si>
  <si>
    <t>Muzee/monumente istorice renovate</t>
  </si>
  <si>
    <r>
      <rPr>
        <b/>
        <sz val="12"/>
        <color indexed="8"/>
        <rFont val="Times New Roman"/>
        <family val="1"/>
      </rPr>
      <t>DI. Informație generală</t>
    </r>
    <r>
      <rPr>
        <sz val="12"/>
        <color indexed="8"/>
        <rFont val="Times New Roman"/>
        <family val="1"/>
      </rPr>
      <t/>
    </r>
  </si>
  <si>
    <t>Acțiunile prezentei măsuri sunt orientate spre revigorarea unor zone cu declin de dezvoltare din cadrul localităților. Totodată, un alt element constă în soluționarea problemelor de bază de dezvoltare socio-economică a 6 municipii – Cahul, Comrat, Ungheni, Orhei, Soroca și Edineț – în vederea valorificării potențialului acestora de orașe – poli de creștere regională. În acest sens, programul își propune să sprijinire aceste municipii, să depășească principalele carențe de dezvoltare în vederea corespunderii indicatorilor minimi înaintați față de un oraș – pol de creștere regională.</t>
  </si>
  <si>
    <t>Programul presupune susținerea  financiară a proiectelor de dezvoltare ale municipiilor desemnate poli de creștere și localităților rurale aflate în zona lor de influență, amenajarea zonelor de agrement/parcuri/alei/spații publice, amenajarea stațiilor/parcărilor, reconstruirea complexurilor sportive multifuncțional, clădiri publice.</t>
  </si>
  <si>
    <t>Localități beneficiare de infrastructura reabilitată</t>
  </si>
  <si>
    <t>Populație cu acces la obiectivele construite/amenajate</t>
  </si>
  <si>
    <t>Grădinițe/Gimnazii/Licee renovate/Școli de artă construite/renovate</t>
  </si>
  <si>
    <t>Complexe sportive multifuncționale construite, terenuri sport</t>
  </si>
  <si>
    <t>Alte servicii in domeniul gospodăriei de locuințe si gospodăriei serviciilor comunale</t>
  </si>
  <si>
    <t>669</t>
  </si>
  <si>
    <r>
      <rPr>
        <b/>
        <sz val="12"/>
        <rFont val="Times New Roman"/>
        <family val="1"/>
      </rPr>
      <t>DI. Informație generală</t>
    </r>
    <r>
      <rPr>
        <sz val="12"/>
        <rFont val="Times New Roman"/>
        <family val="1"/>
      </rPr>
      <t xml:space="preserve"> </t>
    </r>
  </si>
  <si>
    <t xml:space="preserve">Acces sporit la serviciile de alimentare cu apă și de canalizare gestionate în condiții de siguranță în zonele rurale și orașele mici, extinderea infrastructurii de alimentare cu apă și sanitație, precum și consolidarea capacităților instituționale la nivel național, precum și local pentru furnizarea de servicii de alimentare cu apă și de canalizare. 
</t>
  </si>
  <si>
    <t xml:space="preserve">1. Creșterea nivelului de acoperire cu servicii centralizare de canalizare până la minimum 70% către anul 2028.
2. Asigurarea cu stații de epurare a apelor uzate funcționale a tuturor orașelor-poli de creștere către anul 2028.
3. Dotarea locuințelor cu servicii publice de apeduct din surse sigure de apă – minimum 80% și cu servicii publice de canalizare – minimum 50%, către anul 2028.
4. Îmbunătățirea managementului serviciilor publice de alimentare cu apă și de sanitație.
</t>
  </si>
  <si>
    <r>
      <t xml:space="preserve"> Subprogramul include activități ce sunt axate pe realizarea proiectelor finanțate din sursele Fondului național pentru dezvoltare regională și locală, implementate de către ADR și ONDRL, precum și din surse externe. Prevederile prezentei măsuri sunt orientate spre asigurarea accesului cetățenilor la servicii publice de calitate.
Subprogram implementat de unitatea de implementare din cadrul IP ONDRL cu finanțarea din împrumutul acordat prin intermediul Băncii Mondiale, proiectul „</t>
    </r>
    <r>
      <rPr>
        <i/>
        <sz val="12"/>
        <rFont val="Times New Roman"/>
        <family val="1"/>
      </rPr>
      <t>Securitatea aprovizionării cu apa și canalizare în Moldova</t>
    </r>
    <r>
      <rPr>
        <sz val="12"/>
        <rFont val="Times New Roman"/>
        <family val="1"/>
      </rPr>
      <t>”.</t>
    </r>
  </si>
  <si>
    <t>Gospodarii casnice conectate la un sistem funcțional de deservire cu apă</t>
  </si>
  <si>
    <t>Stații de pompare a apei construite/reabilitate</t>
  </si>
  <si>
    <t>Rezervoare de apă potabilă construite/reabilitate</t>
  </si>
  <si>
    <t>Procentul de debursare a fondurilor din suma planificata în documentul de proiect</t>
  </si>
  <si>
    <t>Îmbunătățirea către anul 2025 a sistemului de iluminat public în minimum 60 de localități, asigurând servicii de iluminat de calitate pentru aproximativ 90 de mii de locuitori, în vederea creșterii siguranței și calității vieții în comunități.</t>
  </si>
  <si>
    <t>Electricitate</t>
  </si>
  <si>
    <t>0435</t>
  </si>
  <si>
    <t>Alte tipuri de energie</t>
  </si>
  <si>
    <t>0436</t>
  </si>
  <si>
    <t>Eficiența energetică</t>
  </si>
  <si>
    <t>Servicii  economice  multifuncţionale</t>
  </si>
  <si>
    <t>Implementarea politicilor de dezvoltare regională</t>
  </si>
  <si>
    <t>Granturi curente acordate instituţiilor publice la autogestiune</t>
  </si>
  <si>
    <t>Cresțerea numărului turiștilor/vizitatorilor ai atractivităților turistice</t>
  </si>
  <si>
    <t>Soldul costului de deviz la                 01.01 2023</t>
  </si>
  <si>
    <r>
      <rPr>
        <u/>
        <sz val="12"/>
        <rFont val="Times New Roman"/>
        <family val="1"/>
      </rPr>
      <t>Abrevieri</t>
    </r>
    <r>
      <rPr>
        <sz val="12"/>
        <rFont val="Times New Roman"/>
        <family val="1"/>
      </rPr>
      <t>: AB – anul de bază (curent), AB-2 şi AB-1 – anii precedenţi anului de bază, AB+1 – anul viitor pentru care se elaborează bugetul; AB+2 şi AB+3 – anii următori anului pentru care se elaborează bugetul.</t>
    </r>
  </si>
  <si>
    <r>
      <rPr>
        <b/>
        <sz val="11"/>
        <color indexed="8"/>
        <rFont val="Times New Roman"/>
        <family val="1"/>
        <charset val="204"/>
      </rPr>
      <t>DI. Informație generală</t>
    </r>
    <r>
      <rPr>
        <sz val="11"/>
        <color indexed="8"/>
        <rFont val="Times New Roman"/>
        <family val="1"/>
        <charset val="204"/>
      </rPr>
      <t xml:space="preserve"> </t>
    </r>
  </si>
  <si>
    <t>Creșterea accesului echitabil la educație timpurie prin reducerea discrepanțelor dintre mediul urban și rural, asigurând un mediu de învățare de calitate, inclusiv pentru copiii aflați în situații de risc, prin modernizarea infrastructurii educaționale preșcolare.</t>
  </si>
  <si>
    <t xml:space="preserve">1. Dezvoltarea și modernizarea rețelei de instituții din localitățile rurale pentru asigurarea accesului copiilor la educație de calitate, prin renovarea și construcția instituțiilor preșcolare, dotarea cu mobilier şi echipamente a instituțiilor în funcție de necesitățile locale.              
2. Renovarea a 12 instituții dede educație timpurie până la finele anului 2027, conform cerințelelor de infrastructură și anume asigurarea standardelor naționale de calitate privind siguranța, rezistența, cerințele de incluziune și sustenabilitate. 
</t>
  </si>
  <si>
    <r>
      <t xml:space="preserve">Proiectul </t>
    </r>
    <r>
      <rPr>
        <b/>
        <i/>
        <sz val="12"/>
        <rFont val="Times New Roman"/>
        <family val="1"/>
      </rPr>
      <t>Programul de asistență tehnică și financiară acordată de Guvernul Romaniei pentru instituțiile preșcolare din Republica Moldov</t>
    </r>
    <r>
      <rPr>
        <sz val="12"/>
        <rFont val="Times New Roman"/>
        <family val="1"/>
      </rPr>
      <t xml:space="preserve">, implementat în parteneriat de Ministerul Educației și Cercetării și I.P. ONDRL, vizează un set amplu de acțiuni menite să îmbunătățească infrastructura educațională și socială pentru copii, în special pentru cei aflați în situații de risc. Printre activitățile principale se numără construcția și reconstrucția creșelor și grupelor de creșă, pentru a asigura servicii educaționale timpurii de calitate. De asemenea, proiectul prevede construirea și dotarea centrelor de zi pentru copii și centrelor de plasament temporar, menite să ofere suport copiilor care necesită îngrijire temporară. 
O atenție deosebită este acordată și construcției caselor comunitare pentru copii, asigurându-le un mediu stabil și sigur, precum și altor instituții de plasament dedicate copiilor cu surse de finantare din FNDRL. </t>
    </r>
  </si>
  <si>
    <t xml:space="preserve">Localități beneficiare </t>
  </si>
  <si>
    <t>18</t>
  </si>
  <si>
    <t>Numarul de ebeneficiari (copii)</t>
  </si>
  <si>
    <t>553</t>
  </si>
  <si>
    <t>700</t>
  </si>
  <si>
    <t>Beneficiari finali</t>
  </si>
  <si>
    <t>1250</t>
  </si>
  <si>
    <t>Procentul de copii și pedagogi mulțumiți de condițiile noi create în instituții preşcolare beneficiare a proiectului</t>
  </si>
  <si>
    <t>50</t>
  </si>
  <si>
    <t>60</t>
  </si>
  <si>
    <t>19</t>
  </si>
  <si>
    <t>3</t>
  </si>
  <si>
    <t>6</t>
  </si>
  <si>
    <t>Numărul de copii adăugător înrolati în instituțiile de educație timpurie</t>
  </si>
  <si>
    <t>120</t>
  </si>
  <si>
    <t>Număr copii, ce au beneficiat în urma imbunătățirii condițiilor de activitate</t>
  </si>
  <si>
    <t>Procentul de debursare a fondurilor din suma planificata in documentul de proiect</t>
  </si>
  <si>
    <t>Construcția și dotarea a 5 blocuri sanitare în școli.</t>
  </si>
  <si>
    <t>Îmbunătățirea mediului de învățare, cu accent pe sprijinirea elevilor în situații de risc, în instituțiile de învățământ (clasele 1-12) selectate în cadrul proiectului aliniate la standardele de calitate de infrastructură.</t>
  </si>
  <si>
    <t xml:space="preserve">1) Renovarea a 15 instituții de învățământ până la finele anului 2027, conform cerințelelor de infrastructură și anume asigurarea standardelor naționale de calitate privind siguranța, rezistența, cerințele de incluziune și sustenabilitate. 
2) Construcția a 3 institutii de învatământ noi către anul 2029.
</t>
  </si>
  <si>
    <t>Proiect implementat în parteneriat cu Ministerul Educației și Cercetării și I.P. ONDRL, cu finanțare asigurată de grupul Băncii Mondiale</t>
  </si>
  <si>
    <t>Procentul de studenți și profesori mulțumiți de condițiile noi create în clasă şi funcţionalitatea şcolilor beneficiare a proiectului</t>
  </si>
  <si>
    <t xml:space="preserve">Instituții de învățământ renovate       </t>
  </si>
  <si>
    <t>Instituții de învățământ noi construite</t>
  </si>
  <si>
    <t xml:space="preserve"> Număr elevi, ce au beneficiat în urma imbunătățirii condițiilor de studii</t>
  </si>
  <si>
    <t>Procentul de debursare a fondurilor din suma planificată în documentul de proiect</t>
  </si>
  <si>
    <t>Total proiectul r.Riscani:</t>
  </si>
  <si>
    <t>Dezvoltarea apeductului magistral si a retelelor interne in r.Riscani</t>
  </si>
  <si>
    <t>Proiectarea apeductului magistral si a retelelor interne in r.Riscani</t>
  </si>
  <si>
    <t>Total proiectul Cahul/Vulcanesti:</t>
  </si>
  <si>
    <t>Dezvoltarea apeductului magistral si a retelelor interne in Cahul/Vulcanesti</t>
  </si>
  <si>
    <t>Proiectarea apeductului magistral si a retelelor interne in Cahul/Vulcanesti</t>
  </si>
  <si>
    <t>Total proiectul Soroca:</t>
  </si>
  <si>
    <t>Constructia statiei de epurare si infrastructurii de canalizare in Soroca</t>
  </si>
  <si>
    <t>Proiectarea statiei de epurarea si a infrastructurii de canalizare in Soroca</t>
  </si>
  <si>
    <t>Total proiectul Comrat:</t>
  </si>
  <si>
    <t>Constructia statiei de epurare si infrastructurii de canalizare in Comrat</t>
  </si>
  <si>
    <t>Proiectarea statiei de epurarea si a infrastructurii de canalizare in Comrat</t>
  </si>
  <si>
    <t>Proiece WASH educație</t>
  </si>
  <si>
    <t>Imbunatirea facilitatilor WASH in institutiile de invatamant selectate</t>
  </si>
  <si>
    <t>Proiece WASH sanatate</t>
  </si>
  <si>
    <t>Imbunatirea facilitatilor WASH in institutiile medicale selectate</t>
  </si>
  <si>
    <t>Total proiectul-pilot de imbunatatire a sanitatiei in gospodarie casnica:</t>
  </si>
  <si>
    <t>Lucrari de reconstructii</t>
  </si>
  <si>
    <t>Proiectarea lucrarilor</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</si>
</sst>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
    <numFmt numFmtId="165" formatCode="#,##0.0"/>
    <numFmt numFmtId="166" formatCode="_-* #,##0\ _l_e_i_-;\-* #,##0\ _l_e_i_-;_-* &quot;-&quot;\ _l_e_i_-;_-@_-"/>
    <numFmt numFmtId="167" formatCode="0.0000"/>
    <numFmt numFmtId="168" formatCode="_-* #,##0.0\ _L_-;\-* #,##0.0\ _L_-;_-* &quot;-&quot;?\ _L_-;_-@_-"/>
    <numFmt numFmtId="169" formatCode="#,##0.00\ _L"/>
    <numFmt numFmtId="170" formatCode="#,##0.0_ ;[Red]\-#,##0.0\ "/>
  </numFmts>
  <fonts count="97" x14ac:knownFonts="1">
    <font>
      <sz val="11"/>
      <color theme="1"/>
      <name val="Calibri"/>
      <family val="2"/>
      <charset val="204"/>
      <scheme val="minor"/>
    </font>
    <font>
      <sz val="12"/>
      <color indexed="8"/>
      <name val="Times New Roman"/>
      <family val="1"/>
      <charset val="204"/>
    </font>
    <font>
      <i/>
      <sz val="12"/>
      <color indexed="8"/>
      <name val="Times New Roman"/>
      <family val="1"/>
      <charset val="204"/>
    </font>
    <font>
      <b/>
      <sz val="12"/>
      <color indexed="8"/>
      <name val="Times New Roman"/>
      <family val="1"/>
      <charset val="204"/>
    </font>
    <font>
      <b/>
      <i/>
      <sz val="12"/>
      <color indexed="8"/>
      <name val="Times New Roman"/>
      <family val="1"/>
      <charset val="204"/>
    </font>
    <font>
      <u/>
      <sz val="12"/>
      <color indexed="8"/>
      <name val="Times New Roman"/>
      <family val="1"/>
      <charset val="204"/>
    </font>
    <font>
      <sz val="12"/>
      <color theme="1"/>
      <name val="Times New Roman"/>
      <family val="1"/>
      <charset val="204"/>
    </font>
    <font>
      <b/>
      <sz val="12"/>
      <color theme="1"/>
      <name val="Times New Roman"/>
      <family val="1"/>
      <charset val="204"/>
    </font>
    <font>
      <b/>
      <sz val="14"/>
      <color theme="1"/>
      <name val="Times New Roman"/>
      <family val="1"/>
      <charset val="204"/>
    </font>
    <font>
      <i/>
      <sz val="12"/>
      <color theme="1"/>
      <name val="Times New Roman"/>
      <family val="1"/>
      <charset val="204"/>
    </font>
    <font>
      <sz val="11"/>
      <color theme="1"/>
      <name val="Calibri"/>
      <family val="2"/>
      <charset val="204"/>
      <scheme val="minor"/>
    </font>
    <font>
      <b/>
      <sz val="12"/>
      <color theme="1"/>
      <name val="Times New Roman"/>
      <family val="1"/>
    </font>
    <font>
      <b/>
      <i/>
      <sz val="12"/>
      <color theme="1"/>
      <name val="Times New Roman"/>
      <family val="1"/>
      <charset val="204"/>
    </font>
    <font>
      <i/>
      <sz val="11"/>
      <color theme="1"/>
      <name val="Calibri"/>
      <family val="2"/>
      <charset val="204"/>
      <scheme val="minor"/>
    </font>
    <font>
      <sz val="10"/>
      <name val="Times New Roman"/>
      <family val="1"/>
      <charset val="204"/>
    </font>
    <font>
      <sz val="10"/>
      <name val="Arial Cyr"/>
      <charset val="204"/>
    </font>
    <font>
      <sz val="12"/>
      <name val="Times New Roman"/>
      <family val="1"/>
      <charset val="204"/>
    </font>
    <font>
      <b/>
      <sz val="11"/>
      <name val="Times New Roman"/>
      <family val="1"/>
      <charset val="204"/>
    </font>
    <font>
      <b/>
      <sz val="12"/>
      <name val="Times New Roman"/>
      <family val="1"/>
      <charset val="204"/>
    </font>
    <font>
      <sz val="11"/>
      <name val="Times New Roman"/>
      <family val="1"/>
      <charset val="204"/>
    </font>
    <font>
      <sz val="12"/>
      <color theme="1"/>
      <name val="Times New Roman"/>
      <family val="1"/>
    </font>
    <font>
      <b/>
      <sz val="13"/>
      <color theme="1"/>
      <name val="Times New Roman"/>
      <family val="1"/>
      <charset val="204"/>
    </font>
    <font>
      <b/>
      <sz val="12"/>
      <name val="Times New Roman"/>
      <family val="1"/>
    </font>
    <font>
      <u/>
      <sz val="12"/>
      <color theme="1"/>
      <name val="Times New Roman"/>
      <family val="1"/>
      <charset val="204"/>
    </font>
    <font>
      <b/>
      <sz val="14"/>
      <color indexed="8"/>
      <name val="Times New Roman"/>
      <family val="1"/>
      <charset val="204"/>
    </font>
    <font>
      <b/>
      <sz val="12"/>
      <color indexed="8"/>
      <name val="Times New Roman"/>
      <family val="1"/>
    </font>
    <font>
      <i/>
      <sz val="12"/>
      <name val="Times New Roman"/>
      <family val="1"/>
      <charset val="204"/>
    </font>
    <font>
      <b/>
      <sz val="11"/>
      <color indexed="8"/>
      <name val="Times New Roman"/>
      <family val="1"/>
      <charset val="204"/>
    </font>
    <font>
      <b/>
      <sz val="11"/>
      <name val="Times New Roman"/>
      <family val="1"/>
    </font>
    <font>
      <sz val="11"/>
      <color indexed="8"/>
      <name val="Calibri"/>
      <family val="2"/>
    </font>
    <font>
      <b/>
      <sz val="12"/>
      <color rgb="FFFF0000"/>
      <name val="Times New Roman"/>
      <family val="1"/>
      <charset val="204"/>
    </font>
    <font>
      <b/>
      <sz val="11"/>
      <color theme="1"/>
      <name val="Calibri"/>
      <family val="2"/>
      <charset val="204"/>
      <scheme val="minor"/>
    </font>
    <font>
      <i/>
      <sz val="10"/>
      <color indexed="8"/>
      <name val="Times New Roman"/>
      <family val="1"/>
      <charset val="204"/>
    </font>
    <font>
      <i/>
      <sz val="10"/>
      <name val="Times New Roman"/>
      <family val="1"/>
      <charset val="204"/>
    </font>
    <font>
      <b/>
      <sz val="10"/>
      <color indexed="8"/>
      <name val="Times New Roman"/>
      <family val="1"/>
      <charset val="204"/>
    </font>
    <font>
      <sz val="12"/>
      <color theme="1"/>
      <name val="Calibri"/>
      <family val="2"/>
      <charset val="204"/>
      <scheme val="minor"/>
    </font>
    <font>
      <i/>
      <sz val="12"/>
      <name val="Times New Roman"/>
      <family val="1"/>
    </font>
    <font>
      <sz val="12"/>
      <color indexed="8"/>
      <name val="Times New Roman"/>
      <family val="1"/>
    </font>
    <font>
      <b/>
      <sz val="12"/>
      <color indexed="10"/>
      <name val="Times New Roman"/>
      <family val="1"/>
      <charset val="204"/>
    </font>
    <font>
      <b/>
      <sz val="14"/>
      <name val="Times New Roman"/>
      <family val="1"/>
      <charset val="204"/>
    </font>
    <font>
      <i/>
      <sz val="11"/>
      <name val="Times New Roman"/>
      <family val="1"/>
      <charset val="204"/>
    </font>
    <font>
      <b/>
      <i/>
      <sz val="12"/>
      <name val="Times New Roman"/>
      <family val="1"/>
      <charset val="204"/>
    </font>
    <font>
      <sz val="12"/>
      <name val="Times New Roman"/>
      <family val="1"/>
    </font>
    <font>
      <sz val="12"/>
      <name val="Times"/>
      <family val="1"/>
    </font>
    <font>
      <sz val="13"/>
      <name val="Times"/>
      <family val="1"/>
    </font>
    <font>
      <b/>
      <sz val="12"/>
      <name val="Times"/>
      <family val="1"/>
    </font>
    <font>
      <u/>
      <sz val="12"/>
      <name val="Times New Roman"/>
      <family val="1"/>
      <charset val="204"/>
    </font>
    <font>
      <sz val="11"/>
      <color theme="1"/>
      <name val="Times New Roman"/>
      <family val="1"/>
      <charset val="204"/>
    </font>
    <font>
      <b/>
      <sz val="11"/>
      <color theme="1"/>
      <name val="Times New Roman"/>
      <family val="1"/>
      <charset val="204"/>
    </font>
    <font>
      <b/>
      <sz val="11"/>
      <color theme="1"/>
      <name val="Times New Roman"/>
      <family val="1"/>
    </font>
    <font>
      <sz val="12"/>
      <color rgb="FFFF0000"/>
      <name val="Times New Roman"/>
      <family val="1"/>
      <charset val="204"/>
    </font>
    <font>
      <sz val="12"/>
      <color rgb="FF00B050"/>
      <name val="Times New Roman"/>
      <family val="1"/>
      <charset val="204"/>
    </font>
    <font>
      <sz val="12"/>
      <name val="Times"/>
      <charset val="204"/>
    </font>
    <font>
      <i/>
      <sz val="10"/>
      <color theme="1"/>
      <name val="Times New Roman"/>
      <family val="1"/>
      <charset val="204"/>
    </font>
    <font>
      <sz val="11"/>
      <color indexed="8"/>
      <name val="Times New Roman"/>
      <family val="1"/>
      <charset val="204"/>
    </font>
    <font>
      <i/>
      <sz val="11"/>
      <color indexed="8"/>
      <name val="Times New Roman"/>
      <family val="1"/>
      <charset val="204"/>
    </font>
    <font>
      <sz val="11"/>
      <color rgb="FFFF0000"/>
      <name val="Times New Roman"/>
      <family val="1"/>
      <charset val="204"/>
    </font>
    <font>
      <b/>
      <sz val="11"/>
      <color indexed="8"/>
      <name val="Times New Roman"/>
      <family val="1"/>
    </font>
    <font>
      <sz val="11"/>
      <color rgb="FF000000"/>
      <name val="Times New Roman"/>
      <family val="1"/>
      <charset val="204"/>
    </font>
    <font>
      <i/>
      <sz val="10"/>
      <color theme="1"/>
      <name val="Times New Roman"/>
      <family val="1"/>
    </font>
    <font>
      <sz val="10"/>
      <color theme="1"/>
      <name val="Times New Roman"/>
      <family val="1"/>
      <charset val="204"/>
    </font>
    <font>
      <b/>
      <i/>
      <sz val="11"/>
      <color indexed="8"/>
      <name val="Times New Roman"/>
      <family val="1"/>
      <charset val="204"/>
    </font>
    <font>
      <sz val="11"/>
      <color indexed="8"/>
      <name val="Times New Roman"/>
      <family val="1"/>
    </font>
    <font>
      <b/>
      <sz val="11"/>
      <color rgb="FFFF0000"/>
      <name val="Times New Roman"/>
      <family val="1"/>
      <charset val="204"/>
    </font>
    <font>
      <u/>
      <sz val="11"/>
      <color indexed="8"/>
      <name val="Times New Roman"/>
      <family val="1"/>
      <charset val="204"/>
    </font>
    <font>
      <b/>
      <sz val="11"/>
      <name val="Calibri"/>
      <family val="2"/>
      <charset val="204"/>
      <scheme val="minor"/>
    </font>
    <font>
      <sz val="11"/>
      <name val="Times New Roman"/>
      <family val="1"/>
    </font>
    <font>
      <i/>
      <sz val="11"/>
      <name val="Times New Roman"/>
      <family val="1"/>
    </font>
    <font>
      <i/>
      <sz val="11"/>
      <color theme="1"/>
      <name val="Times New Roman"/>
      <family val="1"/>
    </font>
    <font>
      <b/>
      <i/>
      <sz val="11"/>
      <name val="Times New Roman"/>
      <family val="1"/>
    </font>
    <font>
      <sz val="11"/>
      <color theme="1"/>
      <name val="Times New Roman"/>
      <family val="1"/>
    </font>
    <font>
      <sz val="11"/>
      <color theme="1"/>
      <name val="Times New Roman"/>
      <family val="1"/>
      <charset val="238"/>
    </font>
    <font>
      <sz val="11"/>
      <color rgb="FF0070C0"/>
      <name val="Times New Roman"/>
      <family val="1"/>
    </font>
    <font>
      <u/>
      <sz val="11"/>
      <name val="Times New Roman"/>
      <family val="1"/>
    </font>
    <font>
      <b/>
      <i/>
      <sz val="12"/>
      <name val="Times New Roman"/>
      <family val="1"/>
    </font>
    <font>
      <i/>
      <sz val="11"/>
      <color theme="1"/>
      <name val="Times New Roman"/>
      <family val="1"/>
      <charset val="204"/>
    </font>
    <font>
      <b/>
      <i/>
      <sz val="11"/>
      <color theme="1"/>
      <name val="Times New Roman"/>
      <family val="1"/>
    </font>
    <font>
      <b/>
      <sz val="12"/>
      <color theme="1"/>
      <name val="Calibri"/>
      <family val="2"/>
      <charset val="204"/>
      <scheme val="minor"/>
    </font>
    <font>
      <u/>
      <sz val="11"/>
      <color theme="1"/>
      <name val="Times New Roman"/>
      <family val="1"/>
      <charset val="204"/>
    </font>
    <font>
      <i/>
      <sz val="10"/>
      <color indexed="8"/>
      <name val="Times New Roman"/>
      <family val="1"/>
    </font>
    <font>
      <b/>
      <i/>
      <sz val="11"/>
      <color theme="1"/>
      <name val="Times New Roman"/>
      <family val="1"/>
      <charset val="204"/>
    </font>
    <font>
      <b/>
      <i/>
      <sz val="10"/>
      <color theme="1"/>
      <name val="Times New Roman"/>
      <family val="1"/>
      <charset val="204"/>
    </font>
    <font>
      <b/>
      <i/>
      <sz val="10"/>
      <color theme="1"/>
      <name val="Calibri"/>
      <family val="2"/>
      <charset val="204"/>
      <scheme val="minor"/>
    </font>
    <font>
      <sz val="10"/>
      <name val="Times New Roman"/>
      <family val="1"/>
    </font>
    <font>
      <sz val="10"/>
      <color rgb="FFFF0000"/>
      <name val="Times New Roman"/>
      <family val="1"/>
      <charset val="204"/>
    </font>
    <font>
      <sz val="10"/>
      <color rgb="FF7030A0"/>
      <name val="Times New Roman"/>
      <family val="1"/>
    </font>
    <font>
      <sz val="12"/>
      <color theme="3"/>
      <name val="Times New Roman"/>
      <family val="1"/>
      <charset val="204"/>
    </font>
    <font>
      <sz val="12"/>
      <color rgb="FFFF0000"/>
      <name val="Times New Roman"/>
      <family val="1"/>
    </font>
    <font>
      <sz val="12"/>
      <color theme="1"/>
      <name val="Calibri"/>
      <family val="2"/>
      <scheme val="minor"/>
    </font>
    <font>
      <sz val="12"/>
      <color rgb="FF000000"/>
      <name val="Times New Roman"/>
      <family val="1"/>
    </font>
    <font>
      <sz val="11"/>
      <color indexed="8"/>
      <name val="Times New Roman"/>
      <family val="1"/>
      <charset val="238"/>
    </font>
    <font>
      <b/>
      <i/>
      <sz val="11"/>
      <name val="Times New Roman"/>
      <family val="1"/>
      <charset val="204"/>
    </font>
    <font>
      <b/>
      <sz val="14"/>
      <name val="Times New Roman"/>
      <family val="1"/>
    </font>
    <font>
      <i/>
      <sz val="10"/>
      <name val="Times New Roman"/>
      <family val="1"/>
    </font>
    <font>
      <u/>
      <sz val="12"/>
      <name val="Times New Roman"/>
      <family val="1"/>
    </font>
    <font>
      <i/>
      <sz val="12"/>
      <color theme="1"/>
      <name val="Times New Roman"/>
      <family val="1"/>
    </font>
    <font>
      <b/>
      <i/>
      <sz val="12"/>
      <color theme="1"/>
      <name val="Times New Roman"/>
      <family val="1"/>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hair">
        <color indexed="64"/>
      </left>
      <right style="hair">
        <color indexed="64"/>
      </right>
      <top style="hair">
        <color indexed="64"/>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indexed="64"/>
      </right>
      <top style="thin">
        <color rgb="FF000000"/>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s>
  <cellStyleXfs count="6">
    <xf numFmtId="0" fontId="0" fillId="0" borderId="0"/>
    <xf numFmtId="9" fontId="10" fillId="0" borderId="0" applyFont="0" applyFill="0" applyBorder="0" applyAlignment="0" applyProtection="0"/>
    <xf numFmtId="0" fontId="15" fillId="0" borderId="0"/>
    <xf numFmtId="0" fontId="29" fillId="0" borderId="0"/>
    <xf numFmtId="0" fontId="15" fillId="0" borderId="0"/>
    <xf numFmtId="0" fontId="10" fillId="0" borderId="0"/>
  </cellStyleXfs>
  <cellXfs count="2865">
    <xf numFmtId="0" fontId="0" fillId="0" borderId="0" xfId="0"/>
    <xf numFmtId="0" fontId="6" fillId="0" borderId="0" xfId="0" applyFont="1"/>
    <xf numFmtId="0" fontId="6" fillId="0" borderId="1" xfId="0" applyFont="1" applyBorder="1"/>
    <xf numFmtId="0" fontId="7" fillId="0" borderId="1" xfId="0" applyFont="1" applyBorder="1"/>
    <xf numFmtId="0" fontId="6" fillId="0" borderId="0" xfId="0" applyFont="1" applyAlignment="1">
      <alignment horizontal="center" vertical="center"/>
    </xf>
    <xf numFmtId="0" fontId="6" fillId="0" borderId="1" xfId="0" applyFont="1" applyBorder="1" applyAlignment="1">
      <alignment horizontal="center" vertical="top"/>
    </xf>
    <xf numFmtId="0" fontId="6" fillId="0" borderId="1" xfId="0" applyFont="1" applyBorder="1" applyAlignment="1">
      <alignment textRotation="90" wrapText="1"/>
    </xf>
    <xf numFmtId="0" fontId="6" fillId="0" borderId="0" xfId="0" applyFont="1" applyAlignment="1">
      <alignment horizontal="left" vertical="center"/>
    </xf>
    <xf numFmtId="0" fontId="9" fillId="0" borderId="1" xfId="0" applyFont="1" applyBorder="1"/>
    <xf numFmtId="0" fontId="9" fillId="0" borderId="0" xfId="0" applyFont="1"/>
    <xf numFmtId="0" fontId="6" fillId="0" borderId="1" xfId="0" applyFont="1" applyBorder="1" applyAlignment="1">
      <alignment horizontal="left" vertical="center"/>
    </xf>
    <xf numFmtId="0" fontId="6" fillId="0" borderId="1" xfId="0" applyFont="1" applyBorder="1" applyAlignment="1">
      <alignment horizontal="center" vertical="center"/>
    </xf>
    <xf numFmtId="0" fontId="6" fillId="0" borderId="1" xfId="0" applyFont="1" applyBorder="1" applyAlignment="1">
      <alignment horizontal="center"/>
    </xf>
    <xf numFmtId="0" fontId="8" fillId="0" borderId="0" xfId="0" applyFont="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9" fillId="0" borderId="1" xfId="0" applyFont="1" applyBorder="1" applyAlignment="1">
      <alignment horizontal="center" vertical="center"/>
    </xf>
    <xf numFmtId="0" fontId="6" fillId="0" borderId="1" xfId="0" applyFont="1" applyBorder="1" applyAlignment="1">
      <alignment horizontal="center" vertical="center" textRotation="90"/>
    </xf>
    <xf numFmtId="49" fontId="6" fillId="0" borderId="1" xfId="0" applyNumberFormat="1" applyFont="1" applyBorder="1" applyAlignment="1">
      <alignment horizontal="center" vertical="center"/>
    </xf>
    <xf numFmtId="0" fontId="6" fillId="0" borderId="11" xfId="0" applyFont="1" applyBorder="1"/>
    <xf numFmtId="0" fontId="6" fillId="0" borderId="13" xfId="0" applyFont="1" applyBorder="1"/>
    <xf numFmtId="0" fontId="11" fillId="0" borderId="1" xfId="0" applyFont="1" applyBorder="1" applyAlignment="1">
      <alignment horizontal="center" vertical="center"/>
    </xf>
    <xf numFmtId="164" fontId="7" fillId="0" borderId="1" xfId="0" applyNumberFormat="1" applyFont="1" applyBorder="1" applyAlignment="1">
      <alignment horizontal="center" vertical="center"/>
    </xf>
    <xf numFmtId="164" fontId="6" fillId="0" borderId="1" xfId="0" applyNumberFormat="1" applyFont="1" applyBorder="1" applyAlignment="1">
      <alignment horizontal="center" vertical="center"/>
    </xf>
    <xf numFmtId="164" fontId="7" fillId="0" borderId="1" xfId="0" applyNumberFormat="1" applyFont="1" applyBorder="1" applyAlignment="1">
      <alignment horizontal="center"/>
    </xf>
    <xf numFmtId="164" fontId="6" fillId="0" borderId="1" xfId="0" applyNumberFormat="1" applyFont="1" applyBorder="1" applyAlignment="1">
      <alignment horizontal="center"/>
    </xf>
    <xf numFmtId="164" fontId="9" fillId="0" borderId="1" xfId="0" applyNumberFormat="1" applyFont="1" applyBorder="1" applyAlignment="1">
      <alignment horizontal="center" vertical="center"/>
    </xf>
    <xf numFmtId="49" fontId="7" fillId="0" borderId="1" xfId="0" applyNumberFormat="1" applyFont="1" applyBorder="1"/>
    <xf numFmtId="49" fontId="7" fillId="0" borderId="1" xfId="0" applyNumberFormat="1" applyFont="1" applyBorder="1" applyAlignment="1">
      <alignment horizontal="right"/>
    </xf>
    <xf numFmtId="0" fontId="7" fillId="0" borderId="1" xfId="0" applyFont="1" applyBorder="1" applyAlignment="1">
      <alignment horizontal="center"/>
    </xf>
    <xf numFmtId="0" fontId="6" fillId="0" borderId="3" xfId="0" applyFont="1" applyBorder="1" applyAlignment="1"/>
    <xf numFmtId="0" fontId="6" fillId="0" borderId="5" xfId="0" applyFont="1" applyBorder="1" applyAlignment="1"/>
    <xf numFmtId="0" fontId="6" fillId="2" borderId="1" xfId="0" applyFont="1" applyFill="1" applyBorder="1" applyAlignment="1">
      <alignment horizontal="center" vertical="center"/>
    </xf>
    <xf numFmtId="0" fontId="16" fillId="2" borderId="1" xfId="0" applyFont="1" applyFill="1" applyBorder="1" applyAlignment="1">
      <alignment horizontal="center" vertical="center"/>
    </xf>
    <xf numFmtId="0" fontId="1" fillId="0" borderId="1" xfId="0" applyFont="1" applyBorder="1" applyAlignment="1">
      <alignment horizontal="center" vertical="center" wrapText="1"/>
    </xf>
    <xf numFmtId="0" fontId="16" fillId="0" borderId="1" xfId="0" applyFont="1" applyBorder="1" applyAlignment="1">
      <alignment horizontal="center" vertical="center"/>
    </xf>
    <xf numFmtId="49" fontId="16" fillId="0" borderId="1" xfId="0" applyNumberFormat="1" applyFont="1" applyBorder="1" applyAlignment="1">
      <alignment horizontal="center" vertical="center"/>
    </xf>
    <xf numFmtId="49" fontId="7" fillId="0" borderId="1" xfId="0" applyNumberFormat="1" applyFont="1" applyBorder="1" applyAlignment="1">
      <alignment horizontal="center"/>
    </xf>
    <xf numFmtId="49" fontId="7" fillId="0" borderId="1" xfId="0" applyNumberFormat="1" applyFont="1" applyBorder="1" applyAlignment="1">
      <alignment horizontal="center" vertical="center"/>
    </xf>
    <xf numFmtId="165" fontId="6" fillId="0" borderId="4" xfId="0" applyNumberFormat="1" applyFont="1" applyBorder="1" applyAlignment="1">
      <alignment horizontal="center"/>
    </xf>
    <xf numFmtId="49" fontId="6" fillId="0" borderId="1" xfId="0" applyNumberFormat="1" applyFont="1" applyBorder="1" applyAlignment="1">
      <alignment horizontal="center"/>
    </xf>
    <xf numFmtId="165" fontId="7" fillId="0" borderId="4" xfId="0" applyNumberFormat="1" applyFont="1" applyBorder="1" applyAlignment="1">
      <alignment horizontal="center"/>
    </xf>
    <xf numFmtId="49" fontId="18" fillId="0" borderId="1" xfId="0" applyNumberFormat="1" applyFont="1" applyBorder="1" applyAlignment="1">
      <alignment horizontal="center" vertical="center"/>
    </xf>
    <xf numFmtId="0" fontId="18" fillId="0" borderId="1" xfId="0" applyFont="1" applyBorder="1" applyAlignment="1">
      <alignment horizontal="center" vertical="center"/>
    </xf>
    <xf numFmtId="165" fontId="6" fillId="0" borderId="7" xfId="0" applyNumberFormat="1" applyFont="1" applyBorder="1"/>
    <xf numFmtId="0" fontId="6" fillId="0" borderId="8" xfId="0" applyFont="1" applyBorder="1"/>
    <xf numFmtId="0" fontId="6" fillId="0" borderId="12" xfId="0" applyFont="1" applyBorder="1"/>
    <xf numFmtId="0" fontId="6" fillId="0" borderId="9" xfId="0" applyFont="1" applyBorder="1"/>
    <xf numFmtId="0" fontId="1" fillId="0" borderId="0" xfId="0" applyFont="1" applyAlignment="1">
      <alignment horizontal="left" vertical="center"/>
    </xf>
    <xf numFmtId="0" fontId="6" fillId="0" borderId="6" xfId="0" applyFont="1" applyBorder="1"/>
    <xf numFmtId="0" fontId="6" fillId="0" borderId="10" xfId="0" applyFont="1" applyBorder="1"/>
    <xf numFmtId="164" fontId="6" fillId="0" borderId="14" xfId="0" applyNumberFormat="1" applyFont="1" applyBorder="1" applyAlignment="1">
      <alignment horizontal="center" vertical="center"/>
    </xf>
    <xf numFmtId="164" fontId="6" fillId="0" borderId="0" xfId="0" applyNumberFormat="1" applyFont="1"/>
    <xf numFmtId="164" fontId="9" fillId="0" borderId="1" xfId="0" applyNumberFormat="1" applyFont="1" applyBorder="1" applyAlignment="1">
      <alignment horizontal="left" vertical="center"/>
    </xf>
    <xf numFmtId="0" fontId="6" fillId="2" borderId="11" xfId="0" applyFont="1" applyFill="1" applyBorder="1"/>
    <xf numFmtId="0" fontId="6" fillId="2" borderId="0" xfId="0" applyFont="1" applyFill="1"/>
    <xf numFmtId="164" fontId="21" fillId="0" borderId="1" xfId="0" applyNumberFormat="1" applyFont="1" applyBorder="1" applyAlignment="1">
      <alignment horizontal="center" vertical="center"/>
    </xf>
    <xf numFmtId="0" fontId="7"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6" fillId="0" borderId="2" xfId="0" applyFont="1" applyBorder="1" applyAlignment="1">
      <alignment horizontal="center" vertical="center"/>
    </xf>
    <xf numFmtId="49" fontId="11" fillId="0" borderId="1" xfId="0" applyNumberFormat="1" applyFont="1" applyBorder="1" applyAlignment="1">
      <alignment horizontal="center" vertical="center"/>
    </xf>
    <xf numFmtId="0" fontId="11" fillId="0" borderId="2" xfId="0" applyFont="1" applyBorder="1" applyAlignment="1">
      <alignment horizontal="center" vertical="center"/>
    </xf>
    <xf numFmtId="0" fontId="1" fillId="0" borderId="0" xfId="0" applyFont="1"/>
    <xf numFmtId="0" fontId="24" fillId="0" borderId="0" xfId="0" applyFont="1"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25" fillId="0" borderId="1" xfId="0" applyFont="1" applyBorder="1" applyAlignment="1">
      <alignment horizontal="center" vertical="center"/>
    </xf>
    <xf numFmtId="164" fontId="3" fillId="0" borderId="1" xfId="0" applyNumberFormat="1" applyFont="1" applyBorder="1" applyAlignment="1">
      <alignment horizontal="center" vertical="center"/>
    </xf>
    <xf numFmtId="164" fontId="1" fillId="0" borderId="1" xfId="0" applyNumberFormat="1" applyFont="1" applyBorder="1" applyAlignment="1">
      <alignment horizontal="center" vertical="center"/>
    </xf>
    <xf numFmtId="0" fontId="1" fillId="0" borderId="1" xfId="0" applyFont="1" applyBorder="1"/>
    <xf numFmtId="164" fontId="3" fillId="0" borderId="1" xfId="0" applyNumberFormat="1" applyFont="1" applyBorder="1" applyAlignment="1">
      <alignment horizontal="center"/>
    </xf>
    <xf numFmtId="0" fontId="1" fillId="0" borderId="1" xfId="0" applyFont="1" applyBorder="1" applyAlignment="1">
      <alignment horizontal="center" vertical="top"/>
    </xf>
    <xf numFmtId="0" fontId="1" fillId="0" borderId="1" xfId="0" applyFont="1" applyBorder="1" applyAlignment="1">
      <alignment horizontal="center"/>
    </xf>
    <xf numFmtId="164" fontId="1" fillId="0" borderId="1" xfId="0" applyNumberFormat="1" applyFont="1" applyBorder="1"/>
    <xf numFmtId="49" fontId="1" fillId="0" borderId="1" xfId="0" applyNumberFormat="1" applyFont="1" applyBorder="1" applyAlignment="1">
      <alignment horizontal="center"/>
    </xf>
    <xf numFmtId="164" fontId="1" fillId="0" borderId="1" xfId="0" applyNumberFormat="1" applyFont="1" applyBorder="1" applyAlignment="1">
      <alignment horizontal="center"/>
    </xf>
    <xf numFmtId="0" fontId="1" fillId="0" borderId="1" xfId="0" applyFont="1" applyBorder="1" applyAlignment="1">
      <alignment horizontal="center" vertical="center" textRotation="90"/>
    </xf>
    <xf numFmtId="0" fontId="4"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2" fillId="0" borderId="1" xfId="0" applyFont="1" applyBorder="1" applyAlignment="1">
      <alignment horizontal="center" vertical="center"/>
    </xf>
    <xf numFmtId="164" fontId="2" fillId="0" borderId="1" xfId="0" applyNumberFormat="1" applyFont="1" applyBorder="1" applyAlignment="1">
      <alignment horizontal="center" vertical="center"/>
    </xf>
    <xf numFmtId="0" fontId="2" fillId="0" borderId="0" xfId="0" applyFont="1"/>
    <xf numFmtId="0" fontId="3" fillId="0" borderId="1" xfId="0" applyFont="1" applyBorder="1"/>
    <xf numFmtId="0" fontId="3" fillId="0" borderId="1" xfId="0" applyFont="1" applyBorder="1" applyAlignment="1">
      <alignment horizontal="center" vertical="center"/>
    </xf>
    <xf numFmtId="49" fontId="1" fillId="0" borderId="1" xfId="0" applyNumberFormat="1" applyFont="1" applyBorder="1"/>
    <xf numFmtId="164" fontId="1" fillId="0" borderId="1" xfId="0" applyNumberFormat="1" applyFont="1" applyBorder="1" applyAlignment="1">
      <alignment horizontal="right"/>
    </xf>
    <xf numFmtId="0" fontId="16" fillId="0" borderId="1" xfId="0" applyFont="1" applyBorder="1"/>
    <xf numFmtId="0" fontId="1" fillId="2" borderId="1" xfId="0" applyFont="1" applyFill="1" applyBorder="1"/>
    <xf numFmtId="0" fontId="1" fillId="2" borderId="1" xfId="0" applyFont="1" applyFill="1" applyBorder="1" applyAlignment="1">
      <alignment horizontal="center" vertical="center"/>
    </xf>
    <xf numFmtId="0" fontId="1" fillId="2" borderId="0" xfId="0" applyFont="1" applyFill="1"/>
    <xf numFmtId="49" fontId="3" fillId="0" borderId="1" xfId="0" applyNumberFormat="1" applyFont="1" applyBorder="1" applyAlignment="1">
      <alignment horizontal="center" vertical="center"/>
    </xf>
    <xf numFmtId="0" fontId="1" fillId="0" borderId="1" xfId="0" applyFont="1" applyBorder="1" applyAlignment="1">
      <alignment textRotation="90" wrapText="1"/>
    </xf>
    <xf numFmtId="0" fontId="30" fillId="0" borderId="1" xfId="0" applyFont="1" applyBorder="1"/>
    <xf numFmtId="0" fontId="1" fillId="0" borderId="0" xfId="0" applyFont="1" applyAlignment="1">
      <alignment horizontal="left" vertical="center" wrapText="1"/>
    </xf>
    <xf numFmtId="164" fontId="3" fillId="0" borderId="1" xfId="0" applyNumberFormat="1" applyFont="1" applyBorder="1" applyAlignment="1">
      <alignment horizontal="center" wrapText="1"/>
    </xf>
    <xf numFmtId="164" fontId="1" fillId="0" borderId="1" xfId="0" applyNumberFormat="1" applyFont="1" applyBorder="1" applyAlignment="1">
      <alignment horizontal="center" wrapText="1"/>
    </xf>
    <xf numFmtId="164" fontId="1" fillId="0" borderId="1" xfId="0" applyNumberFormat="1" applyFont="1" applyBorder="1" applyAlignment="1">
      <alignment wrapText="1"/>
    </xf>
    <xf numFmtId="49" fontId="1" fillId="0" borderId="1" xfId="0" applyNumberFormat="1" applyFont="1" applyBorder="1" applyAlignment="1">
      <alignment horizontal="right"/>
    </xf>
    <xf numFmtId="164" fontId="3" fillId="0" borderId="1" xfId="0" applyNumberFormat="1" applyFont="1" applyBorder="1"/>
    <xf numFmtId="0" fontId="3" fillId="0" borderId="3" xfId="0" applyFont="1" applyBorder="1" applyAlignment="1">
      <alignment horizontal="center" vertical="center"/>
    </xf>
    <xf numFmtId="164" fontId="3" fillId="0" borderId="3" xfId="0" applyNumberFormat="1" applyFont="1" applyBorder="1" applyAlignment="1">
      <alignment horizontal="center" vertical="center"/>
    </xf>
    <xf numFmtId="0" fontId="2" fillId="0" borderId="3" xfId="0" applyFont="1" applyBorder="1" applyAlignment="1">
      <alignment horizontal="center" vertical="center"/>
    </xf>
    <xf numFmtId="164" fontId="2" fillId="0" borderId="3" xfId="0" applyNumberFormat="1" applyFont="1" applyBorder="1" applyAlignment="1">
      <alignment horizontal="center" vertical="center"/>
    </xf>
    <xf numFmtId="49" fontId="2" fillId="0" borderId="1" xfId="0" applyNumberFormat="1" applyFont="1" applyBorder="1" applyAlignment="1">
      <alignment horizontal="center" vertical="center"/>
    </xf>
    <xf numFmtId="164" fontId="3" fillId="0" borderId="4" xfId="0" applyNumberFormat="1" applyFont="1" applyBorder="1" applyAlignment="1">
      <alignment horizontal="center"/>
    </xf>
    <xf numFmtId="164" fontId="1" fillId="0" borderId="0" xfId="0" applyNumberFormat="1" applyFont="1"/>
    <xf numFmtId="0" fontId="3" fillId="0" borderId="3" xfId="0" applyFont="1" applyBorder="1" applyAlignment="1">
      <alignment horizontal="center"/>
    </xf>
    <xf numFmtId="0" fontId="3" fillId="0" borderId="4" xfId="0" applyFont="1" applyBorder="1" applyAlignment="1">
      <alignment horizontal="center"/>
    </xf>
    <xf numFmtId="0" fontId="1" fillId="0" borderId="4" xfId="0" applyFont="1" applyBorder="1" applyAlignment="1">
      <alignment horizontal="center"/>
    </xf>
    <xf numFmtId="49" fontId="3" fillId="0" borderId="1" xfId="0" applyNumberFormat="1" applyFont="1" applyBorder="1"/>
    <xf numFmtId="164" fontId="16" fillId="0" borderId="1" xfId="0" applyNumberFormat="1" applyFont="1" applyBorder="1" applyAlignment="1">
      <alignment horizontal="center"/>
    </xf>
    <xf numFmtId="164" fontId="16" fillId="0" borderId="1" xfId="0" applyNumberFormat="1" applyFont="1" applyBorder="1"/>
    <xf numFmtId="0" fontId="1" fillId="0" borderId="3" xfId="0" applyFont="1" applyBorder="1" applyAlignment="1">
      <alignment horizont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3" fillId="0" borderId="1" xfId="0" applyFont="1" applyBorder="1" applyAlignment="1">
      <alignment wrapText="1"/>
    </xf>
    <xf numFmtId="164" fontId="6" fillId="2" borderId="1" xfId="0" applyNumberFormat="1" applyFont="1" applyFill="1" applyBorder="1" applyAlignment="1">
      <alignment horizontal="center" vertical="center"/>
    </xf>
    <xf numFmtId="0" fontId="6" fillId="2" borderId="1" xfId="0" applyFont="1" applyFill="1" applyBorder="1" applyAlignment="1">
      <alignment horizontal="center" vertical="center" wrapText="1"/>
    </xf>
    <xf numFmtId="0" fontId="1" fillId="0" borderId="1" xfId="0" applyFont="1" applyBorder="1" applyAlignment="1">
      <alignment wrapText="1"/>
    </xf>
    <xf numFmtId="164" fontId="37" fillId="0" borderId="1" xfId="0" applyNumberFormat="1" applyFont="1" applyBorder="1" applyAlignment="1">
      <alignment horizontal="center"/>
    </xf>
    <xf numFmtId="0" fontId="3" fillId="0" borderId="0" xfId="0" applyFont="1"/>
    <xf numFmtId="0" fontId="3" fillId="0" borderId="0" xfId="0" applyFont="1" applyAlignment="1">
      <alignment horizontal="left" vertical="center"/>
    </xf>
    <xf numFmtId="0" fontId="1" fillId="0" borderId="0" xfId="0" applyFont="1" applyAlignment="1">
      <alignment horizontal="center" vertical="center" textRotation="90"/>
    </xf>
    <xf numFmtId="0" fontId="18" fillId="0" borderId="1" xfId="0" applyFont="1" applyBorder="1"/>
    <xf numFmtId="1" fontId="18" fillId="0" borderId="1" xfId="4" applyNumberFormat="1" applyFont="1" applyBorder="1" applyAlignment="1">
      <alignment horizontal="center" vertical="center"/>
    </xf>
    <xf numFmtId="0" fontId="7" fillId="0" borderId="1" xfId="0" applyFont="1" applyBorder="1" applyAlignment="1">
      <alignment vertical="center"/>
    </xf>
    <xf numFmtId="0" fontId="16" fillId="0" borderId="6" xfId="0" applyFont="1" applyBorder="1"/>
    <xf numFmtId="0" fontId="16" fillId="0" borderId="10" xfId="0" applyFont="1" applyBorder="1"/>
    <xf numFmtId="0" fontId="16" fillId="0" borderId="11" xfId="0" applyFont="1" applyBorder="1"/>
    <xf numFmtId="0" fontId="16" fillId="0" borderId="0" xfId="0" applyFont="1"/>
    <xf numFmtId="0" fontId="16" fillId="0" borderId="0" xfId="0" applyFont="1" applyAlignment="1">
      <alignment horizontal="center" vertical="center"/>
    </xf>
    <xf numFmtId="0" fontId="16" fillId="0" borderId="13" xfId="0" applyFont="1" applyBorder="1" applyAlignment="1">
      <alignment horizontal="center" vertical="center"/>
    </xf>
    <xf numFmtId="0" fontId="16" fillId="0" borderId="13" xfId="0" applyFont="1" applyBorder="1"/>
    <xf numFmtId="0" fontId="39" fillId="0" borderId="0" xfId="0" applyFont="1" applyAlignment="1">
      <alignment horizontal="center" vertical="center"/>
    </xf>
    <xf numFmtId="0" fontId="16" fillId="0" borderId="21" xfId="0" applyFont="1" applyBorder="1" applyAlignment="1">
      <alignment horizontal="center" vertical="center"/>
    </xf>
    <xf numFmtId="49" fontId="16" fillId="0" borderId="23" xfId="0" applyNumberFormat="1" applyFont="1" applyBorder="1" applyAlignment="1">
      <alignment horizontal="center" vertical="center"/>
    </xf>
    <xf numFmtId="0" fontId="16" fillId="0" borderId="29" xfId="0" applyFont="1" applyBorder="1" applyAlignment="1">
      <alignment horizontal="center" vertical="center"/>
    </xf>
    <xf numFmtId="0" fontId="16" fillId="0" borderId="11" xfId="0" applyFont="1" applyBorder="1" applyAlignment="1">
      <alignment horizontal="left" vertical="center"/>
    </xf>
    <xf numFmtId="0" fontId="16" fillId="0" borderId="0" xfId="0" applyFont="1" applyAlignment="1">
      <alignment horizontal="left" vertical="center"/>
    </xf>
    <xf numFmtId="0" fontId="16" fillId="0" borderId="35" xfId="0" applyFont="1" applyBorder="1" applyAlignment="1">
      <alignment horizontal="left" vertical="center"/>
    </xf>
    <xf numFmtId="0" fontId="16" fillId="0" borderId="36" xfId="0" applyFont="1" applyBorder="1" applyAlignment="1">
      <alignment horizontal="left" vertical="center"/>
    </xf>
    <xf numFmtId="0" fontId="16" fillId="0" borderId="37" xfId="0" applyFont="1" applyBorder="1" applyAlignment="1">
      <alignment horizontal="left" vertical="center"/>
    </xf>
    <xf numFmtId="0" fontId="22" fillId="0" borderId="1" xfId="0" applyFont="1" applyBorder="1" applyAlignment="1">
      <alignment horizontal="center" vertical="center"/>
    </xf>
    <xf numFmtId="0" fontId="16" fillId="0" borderId="1" xfId="0" applyFont="1" applyBorder="1" applyAlignment="1">
      <alignment horizontal="center" vertical="center" wrapText="1"/>
    </xf>
    <xf numFmtId="164" fontId="18" fillId="0" borderId="1" xfId="0" applyNumberFormat="1" applyFont="1" applyBorder="1" applyAlignment="1">
      <alignment horizontal="center" vertical="center"/>
    </xf>
    <xf numFmtId="164" fontId="16" fillId="0" borderId="1" xfId="0" applyNumberFormat="1" applyFont="1" applyBorder="1" applyAlignment="1">
      <alignment horizontal="center" vertical="center"/>
    </xf>
    <xf numFmtId="0" fontId="16" fillId="0" borderId="25" xfId="0" applyFont="1" applyBorder="1" applyAlignment="1">
      <alignment horizontal="center" vertical="center"/>
    </xf>
    <xf numFmtId="164" fontId="16" fillId="0" borderId="25" xfId="0" applyNumberFormat="1" applyFont="1" applyBorder="1" applyAlignment="1">
      <alignment horizontal="center" vertical="center"/>
    </xf>
    <xf numFmtId="0" fontId="16" fillId="0" borderId="15" xfId="0" applyFont="1" applyBorder="1" applyAlignment="1">
      <alignment horizontal="center" vertical="center"/>
    </xf>
    <xf numFmtId="0" fontId="16" fillId="0" borderId="15" xfId="0" applyFont="1" applyBorder="1"/>
    <xf numFmtId="0" fontId="22" fillId="0" borderId="20" xfId="0" applyFont="1" applyBorder="1" applyAlignment="1">
      <alignment horizontal="center" vertical="center"/>
    </xf>
    <xf numFmtId="164" fontId="18" fillId="0" borderId="1" xfId="0" applyNumberFormat="1" applyFont="1" applyBorder="1" applyAlignment="1">
      <alignment horizontal="center"/>
    </xf>
    <xf numFmtId="0" fontId="16" fillId="0" borderId="1" xfId="0" applyFont="1" applyBorder="1" applyAlignment="1">
      <alignment horizontal="center"/>
    </xf>
    <xf numFmtId="0" fontId="16" fillId="0" borderId="25" xfId="0" applyFont="1" applyBorder="1" applyAlignment="1">
      <alignment horizontal="center"/>
    </xf>
    <xf numFmtId="0" fontId="16" fillId="0" borderId="25" xfId="0" applyFont="1" applyBorder="1"/>
    <xf numFmtId="164" fontId="16" fillId="0" borderId="25" xfId="0" applyNumberFormat="1" applyFont="1" applyBorder="1" applyAlignment="1">
      <alignment horizontal="center"/>
    </xf>
    <xf numFmtId="0" fontId="16" fillId="0" borderId="11" xfId="0" applyFont="1" applyBorder="1" applyAlignment="1">
      <alignment horizontal="center"/>
    </xf>
    <xf numFmtId="0" fontId="16" fillId="0" borderId="0" xfId="0" applyFont="1" applyAlignment="1">
      <alignment horizontal="center"/>
    </xf>
    <xf numFmtId="0" fontId="16" fillId="0" borderId="1" xfId="0" applyFont="1" applyBorder="1" applyAlignment="1">
      <alignment horizontal="center" vertical="center" textRotation="90"/>
    </xf>
    <xf numFmtId="0" fontId="16" fillId="0" borderId="23" xfId="0" applyFont="1" applyBorder="1" applyAlignment="1">
      <alignment horizontal="center" vertical="center" textRotation="90"/>
    </xf>
    <xf numFmtId="0" fontId="16" fillId="0" borderId="23" xfId="0" applyFont="1" applyBorder="1" applyAlignment="1">
      <alignment horizontal="center" vertical="center"/>
    </xf>
    <xf numFmtId="0" fontId="26" fillId="0" borderId="1" xfId="0" applyFont="1" applyBorder="1" applyAlignment="1">
      <alignment horizontal="center" vertical="center"/>
    </xf>
    <xf numFmtId="164" fontId="26" fillId="0" borderId="1" xfId="0" applyNumberFormat="1" applyFont="1" applyBorder="1" applyAlignment="1">
      <alignment horizontal="center" vertical="center"/>
    </xf>
    <xf numFmtId="0" fontId="26" fillId="0" borderId="23" xfId="0" applyFont="1" applyBorder="1" applyAlignment="1">
      <alignment horizontal="center" vertical="center"/>
    </xf>
    <xf numFmtId="0" fontId="26" fillId="0" borderId="0" xfId="0" applyFont="1"/>
    <xf numFmtId="0" fontId="26" fillId="0" borderId="1" xfId="0" applyFont="1" applyBorder="1"/>
    <xf numFmtId="0" fontId="22" fillId="0" borderId="21" xfId="0" applyFont="1" applyBorder="1" applyAlignment="1">
      <alignment horizontal="center" vertical="center"/>
    </xf>
    <xf numFmtId="49" fontId="18" fillId="0" borderId="1" xfId="0" applyNumberFormat="1" applyFont="1" applyBorder="1"/>
    <xf numFmtId="0" fontId="18" fillId="0" borderId="23" xfId="0" applyFont="1" applyBorder="1" applyAlignment="1">
      <alignment horizontal="center" vertical="center"/>
    </xf>
    <xf numFmtId="0" fontId="16" fillId="0" borderId="1" xfId="0" applyFont="1" applyBorder="1" applyAlignment="1">
      <alignment horizontal="left" vertical="center"/>
    </xf>
    <xf numFmtId="0" fontId="16" fillId="0" borderId="23" xfId="0" applyFont="1" applyBorder="1"/>
    <xf numFmtId="0" fontId="16" fillId="0" borderId="29" xfId="0" applyFont="1" applyBorder="1"/>
    <xf numFmtId="0" fontId="16" fillId="2" borderId="11" xfId="0" applyFont="1" applyFill="1" applyBorder="1"/>
    <xf numFmtId="0" fontId="16" fillId="2" borderId="0" xfId="0" applyFont="1" applyFill="1"/>
    <xf numFmtId="0" fontId="19" fillId="2" borderId="2" xfId="0" applyFont="1" applyFill="1" applyBorder="1" applyAlignment="1">
      <alignment horizontal="center" vertical="center"/>
    </xf>
    <xf numFmtId="0" fontId="19" fillId="2" borderId="1" xfId="0" applyFont="1" applyFill="1" applyBorder="1" applyAlignment="1">
      <alignment horizontal="center" vertical="center"/>
    </xf>
    <xf numFmtId="164" fontId="19" fillId="2" borderId="1" xfId="0" applyNumberFormat="1" applyFont="1" applyFill="1" applyBorder="1" applyAlignment="1">
      <alignment horizontal="center" vertical="center"/>
    </xf>
    <xf numFmtId="0" fontId="19" fillId="2" borderId="1" xfId="0" applyFont="1" applyFill="1" applyBorder="1" applyAlignment="1">
      <alignment horizontal="center" vertical="center" wrapText="1"/>
    </xf>
    <xf numFmtId="1" fontId="19" fillId="2" borderId="1" xfId="0" applyNumberFormat="1" applyFont="1" applyFill="1" applyBorder="1" applyAlignment="1">
      <alignment horizontal="center" vertical="center"/>
    </xf>
    <xf numFmtId="0" fontId="16" fillId="0" borderId="20" xfId="0" applyFont="1" applyBorder="1" applyAlignment="1">
      <alignment horizontal="center" vertical="center"/>
    </xf>
    <xf numFmtId="0" fontId="43" fillId="0" borderId="54" xfId="0" applyFont="1" applyBorder="1" applyAlignment="1">
      <alignment horizontal="center" vertical="center"/>
    </xf>
    <xf numFmtId="0" fontId="43" fillId="0" borderId="0" xfId="0" applyFont="1" applyBorder="1" applyAlignment="1">
      <alignment horizontal="center" vertical="center"/>
    </xf>
    <xf numFmtId="164" fontId="16" fillId="0" borderId="3" xfId="0" applyNumberFormat="1" applyFont="1" applyBorder="1" applyAlignment="1">
      <alignment horizontal="center" vertical="center"/>
    </xf>
    <xf numFmtId="164" fontId="16" fillId="0" borderId="4" xfId="0" applyNumberFormat="1" applyFont="1" applyBorder="1" applyAlignment="1">
      <alignment horizontal="center" vertical="center"/>
    </xf>
    <xf numFmtId="0" fontId="42" fillId="0" borderId="1" xfId="0" applyFont="1" applyBorder="1" applyAlignment="1">
      <alignment horizontal="center" vertical="center"/>
    </xf>
    <xf numFmtId="0" fontId="16" fillId="0" borderId="0" xfId="0" applyFont="1" applyAlignment="1">
      <alignment horizontal="center" vertical="center" wrapText="1"/>
    </xf>
    <xf numFmtId="0" fontId="45" fillId="0" borderId="54" xfId="0" applyFont="1" applyBorder="1" applyAlignment="1">
      <alignment horizontal="center" vertical="center"/>
    </xf>
    <xf numFmtId="0" fontId="18" fillId="0" borderId="0" xfId="0" applyFont="1"/>
    <xf numFmtId="0" fontId="43" fillId="0" borderId="61" xfId="0" applyFont="1" applyBorder="1" applyAlignment="1">
      <alignment horizontal="center" vertical="center"/>
    </xf>
    <xf numFmtId="0" fontId="43" fillId="0" borderId="1" xfId="0" applyFont="1" applyBorder="1" applyAlignment="1">
      <alignment horizontal="center" vertical="center"/>
    </xf>
    <xf numFmtId="0" fontId="45" fillId="0" borderId="1" xfId="0" applyFont="1" applyBorder="1" applyAlignment="1">
      <alignment horizontal="center" vertical="center"/>
    </xf>
    <xf numFmtId="0" fontId="16" fillId="0" borderId="1" xfId="0" applyFont="1" applyBorder="1" applyAlignment="1">
      <alignment textRotation="90" wrapText="1"/>
    </xf>
    <xf numFmtId="0" fontId="6" fillId="0" borderId="0" xfId="0" applyFont="1" applyAlignment="1">
      <alignment horizontal="center"/>
    </xf>
    <xf numFmtId="164" fontId="6" fillId="0" borderId="1" xfId="0" applyNumberFormat="1" applyFont="1" applyBorder="1"/>
    <xf numFmtId="0" fontId="47" fillId="2" borderId="0" xfId="0" applyFont="1" applyFill="1"/>
    <xf numFmtId="0" fontId="49" fillId="2" borderId="1" xfId="0" applyFont="1" applyFill="1" applyBorder="1" applyAlignment="1">
      <alignment horizontal="center" vertical="center"/>
    </xf>
    <xf numFmtId="0" fontId="50" fillId="0" borderId="0" xfId="0" applyFont="1"/>
    <xf numFmtId="0" fontId="51" fillId="0" borderId="0" xfId="0" applyFont="1"/>
    <xf numFmtId="0" fontId="16" fillId="0" borderId="3" xfId="0" applyFont="1" applyBorder="1" applyAlignment="1">
      <alignment horizontal="left" vertical="center"/>
    </xf>
    <xf numFmtId="0" fontId="18" fillId="0" borderId="5" xfId="0" applyFont="1" applyBorder="1" applyAlignment="1">
      <alignment horizontal="left" vertical="center"/>
    </xf>
    <xf numFmtId="0" fontId="18" fillId="0" borderId="4" xfId="0" applyFont="1" applyBorder="1" applyAlignment="1">
      <alignment horizontal="left" vertical="center"/>
    </xf>
    <xf numFmtId="0" fontId="16" fillId="0" borderId="5" xfId="0" applyFont="1" applyBorder="1" applyAlignment="1">
      <alignment horizontal="left" vertical="center"/>
    </xf>
    <xf numFmtId="0" fontId="16" fillId="0" borderId="4" xfId="0" applyFont="1" applyBorder="1" applyAlignment="1">
      <alignment horizontal="left" vertical="center"/>
    </xf>
    <xf numFmtId="0" fontId="30" fillId="0" borderId="0" xfId="0" applyFont="1"/>
    <xf numFmtId="0" fontId="52" fillId="0" borderId="1" xfId="0" applyFont="1" applyBorder="1" applyAlignment="1">
      <alignment horizontal="center" vertical="center"/>
    </xf>
    <xf numFmtId="164" fontId="37" fillId="0" borderId="1" xfId="0" applyNumberFormat="1" applyFont="1" applyBorder="1" applyAlignment="1">
      <alignment horizontal="center" vertical="center"/>
    </xf>
    <xf numFmtId="49" fontId="3" fillId="0" borderId="1" xfId="0" applyNumberFormat="1" applyFont="1" applyBorder="1" applyAlignment="1">
      <alignment horizontal="center"/>
    </xf>
    <xf numFmtId="0" fontId="3" fillId="0" borderId="1" xfId="0" applyFont="1" applyBorder="1" applyAlignment="1">
      <alignment horizontal="center"/>
    </xf>
    <xf numFmtId="0" fontId="1" fillId="0" borderId="1" xfId="0" applyFont="1" applyBorder="1" applyAlignment="1">
      <alignment horizontal="left"/>
    </xf>
    <xf numFmtId="49" fontId="1" fillId="0" borderId="1" xfId="0" applyNumberFormat="1" applyFont="1" applyBorder="1" applyAlignment="1">
      <alignment horizontal="left"/>
    </xf>
    <xf numFmtId="0" fontId="54" fillId="2" borderId="2" xfId="0" applyFont="1" applyFill="1" applyBorder="1" applyAlignment="1">
      <alignment horizontal="center" vertical="center" textRotation="90"/>
    </xf>
    <xf numFmtId="0" fontId="54" fillId="2" borderId="23" xfId="0" applyFont="1" applyFill="1" applyBorder="1" applyAlignment="1">
      <alignment horizontal="center" vertical="center" textRotation="90"/>
    </xf>
    <xf numFmtId="164" fontId="19" fillId="2" borderId="2" xfId="0" applyNumberFormat="1" applyFont="1" applyFill="1" applyBorder="1" applyAlignment="1">
      <alignment horizontal="center" vertical="center"/>
    </xf>
    <xf numFmtId="0" fontId="47" fillId="2" borderId="1" xfId="0" applyFont="1" applyFill="1" applyBorder="1" applyAlignment="1">
      <alignment horizontal="center" vertical="center" wrapText="1"/>
    </xf>
    <xf numFmtId="0" fontId="25"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164" fontId="25" fillId="0" borderId="1" xfId="0" applyNumberFormat="1" applyFont="1" applyBorder="1" applyAlignment="1">
      <alignment horizontal="center" vertical="center"/>
    </xf>
    <xf numFmtId="0" fontId="25" fillId="0" borderId="0" xfId="0" applyFont="1"/>
    <xf numFmtId="0" fontId="18" fillId="0" borderId="1" xfId="0" applyFont="1" applyBorder="1" applyAlignment="1">
      <alignment horizontal="center"/>
    </xf>
    <xf numFmtId="0" fontId="47" fillId="2" borderId="1" xfId="0" applyFont="1" applyFill="1" applyBorder="1" applyAlignment="1">
      <alignment horizontal="center" vertical="center"/>
    </xf>
    <xf numFmtId="164" fontId="7" fillId="2" borderId="1" xfId="0" applyNumberFormat="1" applyFont="1" applyFill="1" applyBorder="1" applyAlignment="1">
      <alignment horizontal="center"/>
    </xf>
    <xf numFmtId="49" fontId="18" fillId="2" borderId="1" xfId="0" applyNumberFormat="1" applyFont="1" applyFill="1" applyBorder="1" applyAlignment="1">
      <alignment horizontal="center" vertical="center"/>
    </xf>
    <xf numFmtId="0" fontId="18" fillId="2" borderId="1" xfId="0" applyFont="1" applyFill="1" applyBorder="1" applyAlignment="1">
      <alignment horizontal="center" vertical="center"/>
    </xf>
    <xf numFmtId="164" fontId="18" fillId="2" borderId="1" xfId="0" applyNumberFormat="1" applyFont="1" applyFill="1" applyBorder="1" applyAlignment="1">
      <alignment horizontal="center"/>
    </xf>
    <xf numFmtId="168" fontId="16" fillId="0" borderId="4" xfId="0" applyNumberFormat="1" applyFont="1" applyBorder="1" applyAlignment="1">
      <alignment horizontal="center"/>
    </xf>
    <xf numFmtId="164" fontId="6" fillId="0" borderId="0" xfId="0" applyNumberFormat="1" applyFont="1" applyAlignment="1">
      <alignment horizontal="center"/>
    </xf>
    <xf numFmtId="168" fontId="6" fillId="0" borderId="1" xfId="0" applyNumberFormat="1" applyFont="1" applyBorder="1" applyAlignment="1">
      <alignment horizontal="center"/>
    </xf>
    <xf numFmtId="168" fontId="60" fillId="0" borderId="1" xfId="0" applyNumberFormat="1" applyFont="1" applyBorder="1" applyAlignment="1">
      <alignment horizontal="center"/>
    </xf>
    <xf numFmtId="0" fontId="52" fillId="0" borderId="73" xfId="0" applyFont="1" applyBorder="1" applyAlignment="1">
      <alignment horizontal="center" vertical="center"/>
    </xf>
    <xf numFmtId="0" fontId="43" fillId="0" borderId="0" xfId="0" applyFont="1" applyAlignment="1">
      <alignment horizontal="center" vertical="center"/>
    </xf>
    <xf numFmtId="168" fontId="14" fillId="0" borderId="1" xfId="0" applyNumberFormat="1" applyFont="1" applyBorder="1" applyAlignment="1">
      <alignment horizontal="center"/>
    </xf>
    <xf numFmtId="168" fontId="16" fillId="0" borderId="1" xfId="0" applyNumberFormat="1" applyFont="1" applyBorder="1" applyAlignment="1">
      <alignment horizontal="center"/>
    </xf>
    <xf numFmtId="49" fontId="42" fillId="2" borderId="1" xfId="0" applyNumberFormat="1" applyFont="1" applyFill="1" applyBorder="1" applyAlignment="1">
      <alignment horizontal="center" vertical="center"/>
    </xf>
    <xf numFmtId="0" fontId="43" fillId="2" borderId="54" xfId="0" applyFont="1" applyFill="1" applyBorder="1" applyAlignment="1">
      <alignment horizontal="center" vertical="center"/>
    </xf>
    <xf numFmtId="49" fontId="42" fillId="0" borderId="1" xfId="0" applyNumberFormat="1" applyFont="1" applyBorder="1" applyAlignment="1">
      <alignment horizontal="center" vertical="center"/>
    </xf>
    <xf numFmtId="0" fontId="54" fillId="0" borderId="0" xfId="0" applyFont="1"/>
    <xf numFmtId="0" fontId="54" fillId="0" borderId="10" xfId="0" applyFont="1" applyBorder="1"/>
    <xf numFmtId="0" fontId="27" fillId="0" borderId="0" xfId="0" applyFont="1" applyAlignment="1">
      <alignment horizontal="center" vertical="center"/>
    </xf>
    <xf numFmtId="0" fontId="54" fillId="0" borderId="0" xfId="0" applyFont="1" applyAlignment="1">
      <alignment horizontal="center" vertical="center"/>
    </xf>
    <xf numFmtId="0" fontId="54" fillId="0" borderId="1" xfId="0" applyFont="1" applyBorder="1" applyAlignment="1">
      <alignment horizontal="center" vertical="center"/>
    </xf>
    <xf numFmtId="49" fontId="54" fillId="0" borderId="1" xfId="0" applyNumberFormat="1" applyFont="1" applyBorder="1" applyAlignment="1">
      <alignment horizontal="center" vertical="center"/>
    </xf>
    <xf numFmtId="0" fontId="54" fillId="0" borderId="11" xfId="0" applyFont="1" applyBorder="1" applyAlignment="1">
      <alignment horizontal="left" vertical="center"/>
    </xf>
    <xf numFmtId="0" fontId="54" fillId="0" borderId="0" xfId="0" applyFont="1" applyAlignment="1">
      <alignment horizontal="left" vertical="center"/>
    </xf>
    <xf numFmtId="0" fontId="54" fillId="0" borderId="1" xfId="0" applyFont="1" applyBorder="1" applyAlignment="1">
      <alignment horizontal="center" vertical="center" wrapText="1"/>
    </xf>
    <xf numFmtId="164" fontId="27" fillId="0" borderId="1" xfId="0" applyNumberFormat="1" applyFont="1" applyBorder="1" applyAlignment="1">
      <alignment horizontal="center" vertical="center"/>
    </xf>
    <xf numFmtId="164" fontId="54" fillId="0" borderId="1" xfId="0" applyNumberFormat="1" applyFont="1" applyBorder="1" applyAlignment="1">
      <alignment horizontal="center" vertical="center"/>
    </xf>
    <xf numFmtId="0" fontId="54" fillId="0" borderId="1" xfId="0" applyFont="1" applyBorder="1"/>
    <xf numFmtId="164" fontId="27" fillId="0" borderId="1" xfId="0" applyNumberFormat="1" applyFont="1" applyBorder="1" applyAlignment="1">
      <alignment horizontal="center"/>
    </xf>
    <xf numFmtId="0" fontId="54" fillId="0" borderId="1" xfId="0" applyFont="1" applyBorder="1" applyAlignment="1">
      <alignment horizontal="center" vertical="top"/>
    </xf>
    <xf numFmtId="164" fontId="54" fillId="0" borderId="1" xfId="0" applyNumberFormat="1" applyFont="1" applyBorder="1" applyAlignment="1">
      <alignment horizontal="center"/>
    </xf>
    <xf numFmtId="164" fontId="54" fillId="0" borderId="1" xfId="0" applyNumberFormat="1" applyFont="1" applyBorder="1"/>
    <xf numFmtId="0" fontId="54" fillId="0" borderId="1" xfId="0" applyFont="1" applyBorder="1" applyAlignment="1">
      <alignment horizontal="center" vertical="center" textRotation="90"/>
    </xf>
    <xf numFmtId="0" fontId="55" fillId="0" borderId="1" xfId="0" applyFont="1" applyBorder="1" applyAlignment="1">
      <alignment horizontal="center" vertical="center"/>
    </xf>
    <xf numFmtId="164" fontId="19" fillId="0" borderId="1" xfId="0" applyNumberFormat="1" applyFont="1" applyBorder="1" applyAlignment="1">
      <alignment horizontal="center" vertical="center"/>
    </xf>
    <xf numFmtId="0" fontId="55" fillId="0" borderId="0" xfId="0" applyFont="1"/>
    <xf numFmtId="0" fontId="27" fillId="0" borderId="1" xfId="0" applyFont="1" applyBorder="1"/>
    <xf numFmtId="0" fontId="27" fillId="0" borderId="1" xfId="0" applyFont="1" applyBorder="1" applyAlignment="1">
      <alignment horizontal="center" vertical="center"/>
    </xf>
    <xf numFmtId="0" fontId="54" fillId="2" borderId="11" xfId="0" applyFont="1" applyFill="1" applyBorder="1"/>
    <xf numFmtId="0" fontId="54" fillId="2" borderId="0" xfId="0" applyFont="1" applyFill="1"/>
    <xf numFmtId="0" fontId="54" fillId="2" borderId="14" xfId="0" applyFont="1" applyFill="1" applyBorder="1" applyAlignment="1">
      <alignment horizontal="center" vertical="center"/>
    </xf>
    <xf numFmtId="0" fontId="47" fillId="0" borderId="0" xfId="0" applyFont="1"/>
    <xf numFmtId="0" fontId="54" fillId="2" borderId="1" xfId="0" applyFont="1" applyFill="1" applyBorder="1" applyAlignment="1">
      <alignment horizontal="center" vertical="center"/>
    </xf>
    <xf numFmtId="49" fontId="27" fillId="2" borderId="1" xfId="0" applyNumberFormat="1" applyFont="1" applyFill="1" applyBorder="1" applyAlignment="1">
      <alignment horizontal="center" vertical="center"/>
    </xf>
    <xf numFmtId="0" fontId="54" fillId="0" borderId="1" xfId="0" applyFont="1" applyBorder="1" applyAlignment="1">
      <alignment textRotation="90" wrapText="1"/>
    </xf>
    <xf numFmtId="0" fontId="54" fillId="0" borderId="3" xfId="0" applyFont="1" applyBorder="1" applyAlignment="1">
      <alignment horizontal="center"/>
    </xf>
    <xf numFmtId="0" fontId="54" fillId="0" borderId="4" xfId="0" applyFont="1" applyBorder="1" applyAlignment="1">
      <alignment horizontal="center"/>
    </xf>
    <xf numFmtId="0" fontId="54" fillId="0" borderId="11" xfId="0" applyFont="1" applyBorder="1"/>
    <xf numFmtId="0" fontId="54" fillId="0" borderId="6" xfId="0" applyFont="1" applyBorder="1"/>
    <xf numFmtId="164" fontId="27" fillId="0" borderId="1" xfId="0" applyNumberFormat="1" applyFont="1" applyBorder="1"/>
    <xf numFmtId="0" fontId="54" fillId="0" borderId="1" xfId="0" applyFont="1" applyBorder="1" applyAlignment="1">
      <alignment horizontal="center"/>
    </xf>
    <xf numFmtId="164" fontId="55" fillId="0" borderId="1" xfId="0" applyNumberFormat="1" applyFont="1" applyBorder="1" applyAlignment="1">
      <alignment horizontal="center" vertical="center"/>
    </xf>
    <xf numFmtId="49" fontId="55" fillId="0" borderId="1" xfId="0" applyNumberFormat="1" applyFont="1" applyBorder="1" applyAlignment="1">
      <alignment horizontal="center" vertical="center"/>
    </xf>
    <xf numFmtId="0" fontId="27" fillId="0" borderId="3" xfId="0" applyFont="1" applyBorder="1" applyAlignment="1">
      <alignment horizontal="center"/>
    </xf>
    <xf numFmtId="0" fontId="27" fillId="0" borderId="4" xfId="0" applyFont="1" applyBorder="1" applyAlignment="1">
      <alignment horizontal="center"/>
    </xf>
    <xf numFmtId="164" fontId="19" fillId="0" borderId="1" xfId="0" applyNumberFormat="1" applyFont="1" applyFill="1" applyBorder="1" applyAlignment="1">
      <alignment horizontal="center" vertical="center" wrapText="1"/>
    </xf>
    <xf numFmtId="164" fontId="19" fillId="2" borderId="1" xfId="0" applyNumberFormat="1" applyFont="1" applyFill="1" applyBorder="1" applyAlignment="1">
      <alignment horizontal="center" vertical="center" wrapText="1"/>
    </xf>
    <xf numFmtId="0" fontId="17" fillId="2" borderId="2" xfId="0" applyFont="1" applyFill="1" applyBorder="1" applyAlignment="1">
      <alignment horizontal="left" vertical="center" textRotation="90" wrapText="1"/>
    </xf>
    <xf numFmtId="164" fontId="19" fillId="0" borderId="1" xfId="0" applyNumberFormat="1" applyFont="1" applyFill="1" applyBorder="1" applyAlignment="1">
      <alignment horizontal="center" vertical="center"/>
    </xf>
    <xf numFmtId="0" fontId="65" fillId="2" borderId="2" xfId="0" applyFont="1" applyFill="1" applyBorder="1" applyAlignment="1">
      <alignment horizontal="left" vertical="center" textRotation="90" wrapText="1"/>
    </xf>
    <xf numFmtId="0" fontId="19" fillId="2" borderId="1" xfId="2" applyFont="1" applyFill="1" applyBorder="1" applyAlignment="1" applyProtection="1">
      <alignment horizontal="center" vertical="center" wrapText="1"/>
      <protection locked="0"/>
    </xf>
    <xf numFmtId="49" fontId="27" fillId="0" borderId="1" xfId="0" applyNumberFormat="1" applyFont="1" applyBorder="1" applyAlignment="1">
      <alignment horizontal="center" vertical="center"/>
    </xf>
    <xf numFmtId="164" fontId="57" fillId="0" borderId="1" xfId="0" applyNumberFormat="1" applyFont="1" applyBorder="1" applyAlignment="1">
      <alignment horizontal="center" vertical="center"/>
    </xf>
    <xf numFmtId="164" fontId="28" fillId="0" borderId="1" xfId="0" applyNumberFormat="1" applyFont="1" applyBorder="1" applyAlignment="1">
      <alignment horizontal="center" vertical="center"/>
    </xf>
    <xf numFmtId="0" fontId="17" fillId="0" borderId="1" xfId="0" applyFont="1" applyBorder="1"/>
    <xf numFmtId="49" fontId="17" fillId="0" borderId="1" xfId="0" applyNumberFormat="1" applyFont="1" applyBorder="1"/>
    <xf numFmtId="164" fontId="17" fillId="0" borderId="1" xfId="0" applyNumberFormat="1" applyFont="1" applyBorder="1"/>
    <xf numFmtId="0" fontId="54" fillId="0" borderId="11" xfId="0" applyFont="1" applyBorder="1" applyAlignment="1">
      <alignment horizontal="left" vertical="center" wrapText="1"/>
    </xf>
    <xf numFmtId="0" fontId="54" fillId="0" borderId="0" xfId="0" applyFont="1" applyAlignment="1">
      <alignment horizontal="left" vertical="center" wrapText="1"/>
    </xf>
    <xf numFmtId="49" fontId="54" fillId="0" borderId="1" xfId="0" applyNumberFormat="1" applyFont="1" applyBorder="1" applyAlignment="1">
      <alignment horizontal="center"/>
    </xf>
    <xf numFmtId="0" fontId="61" fillId="0" borderId="1" xfId="0" applyFont="1" applyBorder="1" applyAlignment="1">
      <alignment horizontal="center" vertical="center"/>
    </xf>
    <xf numFmtId="164" fontId="61" fillId="0" borderId="1" xfId="0" applyNumberFormat="1" applyFont="1" applyBorder="1" applyAlignment="1">
      <alignment horizontal="center" vertical="center"/>
    </xf>
    <xf numFmtId="0" fontId="54" fillId="0" borderId="0" xfId="0" applyFont="1" applyBorder="1"/>
    <xf numFmtId="0" fontId="54" fillId="2" borderId="1" xfId="0" applyFont="1" applyFill="1" applyBorder="1"/>
    <xf numFmtId="2" fontId="19" fillId="2" borderId="1" xfId="0" applyNumberFormat="1" applyFont="1" applyFill="1" applyBorder="1" applyAlignment="1">
      <alignment horizontal="center" vertical="center"/>
    </xf>
    <xf numFmtId="0" fontId="66" fillId="0" borderId="0" xfId="0" applyFont="1"/>
    <xf numFmtId="0" fontId="28" fillId="0" borderId="0" xfId="0" applyFont="1" applyAlignment="1">
      <alignment horizontal="center" vertical="center"/>
    </xf>
    <xf numFmtId="0" fontId="66" fillId="0" borderId="0" xfId="0" applyFont="1" applyAlignment="1">
      <alignment horizontal="center" vertical="center"/>
    </xf>
    <xf numFmtId="0" fontId="66" fillId="0" borderId="1" xfId="0" applyFont="1" applyBorder="1" applyAlignment="1">
      <alignment horizontal="center" vertical="center"/>
    </xf>
    <xf numFmtId="49" fontId="66" fillId="0" borderId="1" xfId="0" applyNumberFormat="1" applyFont="1" applyBorder="1" applyAlignment="1">
      <alignment horizontal="center" vertical="center"/>
    </xf>
    <xf numFmtId="0" fontId="66" fillId="0" borderId="0" xfId="0" applyFont="1" applyAlignment="1">
      <alignment horizontal="left" vertical="center"/>
    </xf>
    <xf numFmtId="0" fontId="66" fillId="0" borderId="1" xfId="0" applyFont="1" applyBorder="1" applyAlignment="1">
      <alignment horizontal="center" vertical="center" wrapText="1"/>
    </xf>
    <xf numFmtId="164" fontId="66" fillId="0" borderId="1" xfId="0" applyNumberFormat="1" applyFont="1" applyBorder="1" applyAlignment="1">
      <alignment horizontal="center" vertical="center"/>
    </xf>
    <xf numFmtId="0" fontId="66" fillId="0" borderId="1" xfId="0" applyFont="1" applyBorder="1"/>
    <xf numFmtId="164" fontId="28" fillId="0" borderId="1" xfId="0" applyNumberFormat="1" applyFont="1" applyBorder="1" applyAlignment="1">
      <alignment horizontal="center"/>
    </xf>
    <xf numFmtId="0" fontId="66" fillId="0" borderId="1" xfId="0" applyFont="1" applyBorder="1" applyAlignment="1">
      <alignment horizontal="center"/>
    </xf>
    <xf numFmtId="164" fontId="66" fillId="0" borderId="1" xfId="0" applyNumberFormat="1" applyFont="1" applyBorder="1"/>
    <xf numFmtId="0" fontId="28" fillId="0" borderId="1" xfId="0" applyFont="1" applyBorder="1" applyAlignment="1">
      <alignment horizontal="center"/>
    </xf>
    <xf numFmtId="0" fontId="66" fillId="0" borderId="1" xfId="0" applyFont="1" applyBorder="1" applyAlignment="1">
      <alignment horizontal="center" vertical="top"/>
    </xf>
    <xf numFmtId="49" fontId="66" fillId="0" borderId="1" xfId="0" applyNumberFormat="1" applyFont="1" applyBorder="1" applyAlignment="1">
      <alignment horizontal="center"/>
    </xf>
    <xf numFmtId="164" fontId="66" fillId="0" borderId="1" xfId="0" applyNumberFormat="1" applyFont="1" applyBorder="1" applyAlignment="1">
      <alignment horizontal="center"/>
    </xf>
    <xf numFmtId="0" fontId="66" fillId="0" borderId="1" xfId="0" applyFont="1" applyBorder="1" applyAlignment="1">
      <alignment horizontal="center" vertical="center" textRotation="90"/>
    </xf>
    <xf numFmtId="0" fontId="69" fillId="0" borderId="1" xfId="0" applyFont="1" applyBorder="1" applyAlignment="1">
      <alignment horizontal="center" vertical="center"/>
    </xf>
    <xf numFmtId="164" fontId="69" fillId="0" borderId="1" xfId="0" applyNumberFormat="1" applyFont="1" applyBorder="1" applyAlignment="1">
      <alignment horizontal="center" vertical="center"/>
    </xf>
    <xf numFmtId="0" fontId="67" fillId="0" borderId="1" xfId="0" applyFont="1" applyBorder="1" applyAlignment="1">
      <alignment horizontal="center" vertical="center"/>
    </xf>
    <xf numFmtId="164" fontId="67" fillId="0" borderId="1" xfId="0" applyNumberFormat="1" applyFont="1" applyBorder="1" applyAlignment="1">
      <alignment horizontal="center" vertical="center"/>
    </xf>
    <xf numFmtId="0" fontId="67" fillId="0" borderId="0" xfId="0" applyFont="1"/>
    <xf numFmtId="0" fontId="28" fillId="0" borderId="1" xfId="0" applyFont="1" applyBorder="1"/>
    <xf numFmtId="164" fontId="28" fillId="0" borderId="1" xfId="0" applyNumberFormat="1" applyFont="1" applyBorder="1"/>
    <xf numFmtId="0" fontId="66" fillId="0" borderId="1" xfId="0" applyFont="1" applyBorder="1" applyAlignment="1">
      <alignment horizontal="right"/>
    </xf>
    <xf numFmtId="164" fontId="66" fillId="0" borderId="1" xfId="0" applyNumberFormat="1" applyFont="1" applyBorder="1" applyAlignment="1">
      <alignment horizontal="right"/>
    </xf>
    <xf numFmtId="0" fontId="28" fillId="0" borderId="1" xfId="0" applyFont="1" applyBorder="1" applyAlignment="1">
      <alignment horizontal="center" wrapText="1"/>
    </xf>
    <xf numFmtId="0" fontId="28" fillId="0" borderId="1" xfId="0" applyFont="1" applyBorder="1" applyAlignment="1">
      <alignment horizontal="right"/>
    </xf>
    <xf numFmtId="164" fontId="28" fillId="0" borderId="1" xfId="0" applyNumberFormat="1" applyFont="1" applyBorder="1" applyAlignment="1">
      <alignment horizontal="right"/>
    </xf>
    <xf numFmtId="0" fontId="66" fillId="0" borderId="1" xfId="0" applyFont="1" applyBorder="1" applyAlignment="1">
      <alignment horizontal="right" vertical="center"/>
    </xf>
    <xf numFmtId="164" fontId="70" fillId="2" borderId="1" xfId="0" applyNumberFormat="1" applyFont="1" applyFill="1" applyBorder="1" applyAlignment="1">
      <alignment horizontal="right"/>
    </xf>
    <xf numFmtId="0" fontId="28" fillId="0" borderId="0" xfId="0" applyFont="1"/>
    <xf numFmtId="49" fontId="28" fillId="0" borderId="1" xfId="0" applyNumberFormat="1" applyFont="1" applyBorder="1" applyAlignment="1">
      <alignment horizontal="center" vertical="center"/>
    </xf>
    <xf numFmtId="0" fontId="28" fillId="0" borderId="1" xfId="0" applyFont="1" applyBorder="1" applyAlignment="1">
      <alignment horizontal="center" vertical="center"/>
    </xf>
    <xf numFmtId="0" fontId="62" fillId="0" borderId="1" xfId="0" applyFont="1" applyBorder="1" applyAlignment="1">
      <alignment horizontal="center" vertical="center"/>
    </xf>
    <xf numFmtId="0" fontId="62" fillId="0" borderId="1" xfId="0" applyFont="1" applyBorder="1" applyAlignment="1">
      <alignment horizontal="center"/>
    </xf>
    <xf numFmtId="164" fontId="62" fillId="0" borderId="1" xfId="0" applyNumberFormat="1" applyFont="1" applyBorder="1" applyAlignment="1">
      <alignment horizontal="center"/>
    </xf>
    <xf numFmtId="164" fontId="62" fillId="2" borderId="1" xfId="0" applyNumberFormat="1" applyFont="1" applyFill="1" applyBorder="1" applyAlignment="1">
      <alignment horizontal="center" vertical="center"/>
    </xf>
    <xf numFmtId="0" fontId="62" fillId="0" borderId="14" xfId="0" applyFont="1" applyBorder="1" applyAlignment="1">
      <alignment horizontal="center" vertical="center"/>
    </xf>
    <xf numFmtId="0" fontId="70" fillId="0" borderId="14" xfId="0" applyFont="1" applyBorder="1" applyAlignment="1">
      <alignment horizontal="center"/>
    </xf>
    <xf numFmtId="164" fontId="62" fillId="0" borderId="14" xfId="0" applyNumberFormat="1" applyFont="1" applyBorder="1" applyAlignment="1">
      <alignment horizontal="center"/>
    </xf>
    <xf numFmtId="164" fontId="62" fillId="2" borderId="14" xfId="0" applyNumberFormat="1" applyFont="1" applyFill="1" applyBorder="1" applyAlignment="1">
      <alignment horizontal="center" vertical="center"/>
    </xf>
    <xf numFmtId="0" fontId="70" fillId="0" borderId="1" xfId="0" applyFont="1" applyBorder="1" applyAlignment="1">
      <alignment horizontal="center"/>
    </xf>
    <xf numFmtId="164" fontId="70" fillId="0" borderId="1" xfId="0" applyNumberFormat="1" applyFont="1" applyBorder="1" applyAlignment="1">
      <alignment horizontal="center"/>
    </xf>
    <xf numFmtId="164" fontId="70" fillId="2" borderId="1" xfId="0" applyNumberFormat="1" applyFont="1" applyFill="1" applyBorder="1" applyAlignment="1">
      <alignment horizontal="center" vertical="center"/>
    </xf>
    <xf numFmtId="0" fontId="70" fillId="0" borderId="1" xfId="0" applyFont="1" applyBorder="1" applyAlignment="1">
      <alignment horizontal="center" vertical="center"/>
    </xf>
    <xf numFmtId="0" fontId="47" fillId="0" borderId="0" xfId="0" applyFont="1" applyAlignment="1">
      <alignment vertical="center"/>
    </xf>
    <xf numFmtId="164" fontId="70" fillId="0" borderId="3" xfId="0" applyNumberFormat="1" applyFont="1" applyBorder="1" applyAlignment="1">
      <alignment horizontal="center"/>
    </xf>
    <xf numFmtId="164" fontId="70" fillId="0" borderId="4" xfId="0" applyNumberFormat="1" applyFont="1" applyBorder="1" applyAlignment="1">
      <alignment horizontal="center"/>
    </xf>
    <xf numFmtId="0" fontId="49" fillId="2" borderId="1" xfId="0" applyFont="1" applyFill="1" applyBorder="1" applyAlignment="1">
      <alignment horizontal="center"/>
    </xf>
    <xf numFmtId="164" fontId="49" fillId="2" borderId="1" xfId="0" applyNumberFormat="1" applyFont="1" applyFill="1" applyBorder="1" applyAlignment="1">
      <alignment horizontal="center"/>
    </xf>
    <xf numFmtId="0" fontId="49" fillId="0" borderId="1" xfId="0" applyFont="1" applyBorder="1" applyAlignment="1">
      <alignment horizontal="center" vertical="center"/>
    </xf>
    <xf numFmtId="0" fontId="47" fillId="0" borderId="0" xfId="0" applyFont="1" applyAlignment="1">
      <alignment horizontal="center" vertical="center"/>
    </xf>
    <xf numFmtId="164" fontId="47" fillId="0" borderId="0" xfId="0" applyNumberFormat="1" applyFont="1" applyAlignment="1">
      <alignment horizontal="center" vertical="center"/>
    </xf>
    <xf numFmtId="164" fontId="47" fillId="0" borderId="0" xfId="0" applyNumberFormat="1" applyFont="1" applyAlignment="1">
      <alignment vertical="center"/>
    </xf>
    <xf numFmtId="164" fontId="70" fillId="2" borderId="1" xfId="0" applyNumberFormat="1" applyFont="1" applyFill="1" applyBorder="1" applyAlignment="1">
      <alignment horizontal="center"/>
    </xf>
    <xf numFmtId="0" fontId="49" fillId="0" borderId="1" xfId="0" applyFont="1" applyBorder="1" applyAlignment="1">
      <alignment horizontal="center"/>
    </xf>
    <xf numFmtId="164" fontId="49" fillId="0" borderId="1" xfId="0" applyNumberFormat="1" applyFont="1" applyBorder="1" applyAlignment="1">
      <alignment horizontal="center"/>
    </xf>
    <xf numFmtId="0" fontId="47" fillId="0" borderId="0" xfId="0" applyFont="1" applyAlignment="1">
      <alignment horizontal="left" vertical="center" wrapText="1"/>
    </xf>
    <xf numFmtId="164" fontId="47" fillId="0" borderId="0" xfId="0" applyNumberFormat="1" applyFont="1" applyAlignment="1">
      <alignment horizontal="right" vertical="center"/>
    </xf>
    <xf numFmtId="164" fontId="71" fillId="0" borderId="0" xfId="0" applyNumberFormat="1" applyFont="1" applyAlignment="1">
      <alignment horizontal="right" vertical="center"/>
    </xf>
    <xf numFmtId="0" fontId="66" fillId="0" borderId="1" xfId="0" applyFont="1" applyBorder="1" applyAlignment="1">
      <alignment textRotation="90" wrapText="1"/>
    </xf>
    <xf numFmtId="0" fontId="28" fillId="2" borderId="1" xfId="0" applyFont="1" applyFill="1" applyBorder="1" applyAlignment="1">
      <alignment horizontal="center" vertical="center"/>
    </xf>
    <xf numFmtId="169" fontId="28" fillId="2" borderId="1" xfId="0" applyNumberFormat="1" applyFont="1" applyFill="1" applyBorder="1" applyAlignment="1">
      <alignment horizontal="right" vertical="center"/>
    </xf>
    <xf numFmtId="169" fontId="28" fillId="2" borderId="1" xfId="0" applyNumberFormat="1" applyFont="1" applyFill="1" applyBorder="1" applyAlignment="1">
      <alignment horizontal="right"/>
    </xf>
    <xf numFmtId="0" fontId="66" fillId="2" borderId="1" xfId="0" applyFont="1" applyFill="1" applyBorder="1" applyAlignment="1">
      <alignment horizontal="center" vertical="center"/>
    </xf>
    <xf numFmtId="0" fontId="66" fillId="2" borderId="1" xfId="0" applyFont="1" applyFill="1" applyBorder="1" applyAlignment="1">
      <alignment horizontal="right" vertical="center"/>
    </xf>
    <xf numFmtId="169" fontId="66" fillId="2" borderId="1" xfId="0" applyNumberFormat="1" applyFont="1" applyFill="1" applyBorder="1" applyAlignment="1">
      <alignment horizontal="right" vertical="center"/>
    </xf>
    <xf numFmtId="169" fontId="66" fillId="2" borderId="1" xfId="0" applyNumberFormat="1" applyFont="1" applyFill="1" applyBorder="1" applyAlignment="1">
      <alignment horizontal="right"/>
    </xf>
    <xf numFmtId="169" fontId="72" fillId="2" borderId="0" xfId="0" applyNumberFormat="1" applyFont="1" applyFill="1" applyAlignment="1">
      <alignment vertical="center"/>
    </xf>
    <xf numFmtId="0" fontId="28" fillId="2" borderId="1" xfId="0" applyFont="1" applyFill="1" applyBorder="1" applyAlignment="1">
      <alignment horizontal="center"/>
    </xf>
    <xf numFmtId="0" fontId="28" fillId="2" borderId="1" xfId="0" applyFont="1" applyFill="1" applyBorder="1"/>
    <xf numFmtId="0" fontId="66" fillId="2" borderId="1" xfId="0" applyFont="1" applyFill="1" applyBorder="1"/>
    <xf numFmtId="0" fontId="66" fillId="0" borderId="0" xfId="0" applyFont="1" applyAlignment="1">
      <alignment horizontal="left" vertical="center" wrapText="1"/>
    </xf>
    <xf numFmtId="0" fontId="42" fillId="0" borderId="0" xfId="0" applyFont="1"/>
    <xf numFmtId="0" fontId="42" fillId="0" borderId="0" xfId="0" applyFont="1" applyAlignment="1">
      <alignment horizontal="center" vertical="center"/>
    </xf>
    <xf numFmtId="0" fontId="42" fillId="0" borderId="1" xfId="0" applyFont="1" applyBorder="1"/>
    <xf numFmtId="164" fontId="42" fillId="0" borderId="1" xfId="0" applyNumberFormat="1" applyFont="1" applyBorder="1"/>
    <xf numFmtId="0" fontId="22" fillId="0" borderId="1" xfId="0" applyFont="1" applyBorder="1" applyAlignment="1">
      <alignment horizontal="center"/>
    </xf>
    <xf numFmtId="164" fontId="22" fillId="0" borderId="1" xfId="0" applyNumberFormat="1" applyFont="1" applyBorder="1"/>
    <xf numFmtId="0" fontId="74" fillId="0" borderId="1" xfId="0" applyFont="1" applyBorder="1" applyAlignment="1">
      <alignment horizontal="center" vertical="center"/>
    </xf>
    <xf numFmtId="164" fontId="74" fillId="0" borderId="1" xfId="0" applyNumberFormat="1" applyFont="1" applyBorder="1" applyAlignment="1">
      <alignment horizontal="center" vertical="center"/>
    </xf>
    <xf numFmtId="0" fontId="36" fillId="0" borderId="0" xfId="0" applyFont="1"/>
    <xf numFmtId="0" fontId="22" fillId="0" borderId="1" xfId="0" applyFont="1" applyBorder="1"/>
    <xf numFmtId="0" fontId="42" fillId="0" borderId="1" xfId="0" applyFont="1" applyBorder="1" applyAlignment="1">
      <alignment textRotation="90" wrapText="1"/>
    </xf>
    <xf numFmtId="164" fontId="22" fillId="0" borderId="1" xfId="0" applyNumberFormat="1" applyFont="1" applyBorder="1" applyAlignment="1">
      <alignment horizontal="right"/>
    </xf>
    <xf numFmtId="0" fontId="47" fillId="0" borderId="1" xfId="0" applyFont="1" applyBorder="1" applyAlignment="1">
      <alignment horizontal="center" vertical="center"/>
    </xf>
    <xf numFmtId="0" fontId="47" fillId="0" borderId="0" xfId="0" applyFont="1" applyAlignment="1">
      <alignment horizontal="left" vertical="center"/>
    </xf>
    <xf numFmtId="0" fontId="47" fillId="0" borderId="1" xfId="0" applyFont="1" applyBorder="1" applyAlignment="1">
      <alignment horizontal="center" vertical="center" wrapText="1"/>
    </xf>
    <xf numFmtId="165" fontId="48" fillId="0" borderId="1" xfId="0" applyNumberFormat="1" applyFont="1" applyBorder="1" applyAlignment="1">
      <alignment horizontal="center" vertical="center"/>
    </xf>
    <xf numFmtId="0" fontId="47" fillId="0" borderId="1" xfId="0" applyFont="1" applyBorder="1"/>
    <xf numFmtId="0" fontId="47" fillId="0" borderId="1" xfId="0" applyFont="1" applyBorder="1" applyAlignment="1">
      <alignment horizontal="center" vertical="top"/>
    </xf>
    <xf numFmtId="49" fontId="47" fillId="0" borderId="1" xfId="0" applyNumberFormat="1" applyFont="1" applyBorder="1" applyAlignment="1">
      <alignment horizontal="right"/>
    </xf>
    <xf numFmtId="165" fontId="47" fillId="0" borderId="1" xfId="0" applyNumberFormat="1" applyFont="1" applyBorder="1"/>
    <xf numFmtId="0" fontId="47" fillId="0" borderId="0" xfId="0" applyFont="1" applyAlignment="1">
      <alignment horizontal="center"/>
    </xf>
    <xf numFmtId="0" fontId="47" fillId="0" borderId="1" xfId="0" applyFont="1" applyBorder="1" applyAlignment="1">
      <alignment horizontal="center" vertical="center" textRotation="90"/>
    </xf>
    <xf numFmtId="165" fontId="49" fillId="0" borderId="1" xfId="0" applyNumberFormat="1" applyFont="1" applyBorder="1" applyAlignment="1">
      <alignment horizontal="center" vertical="center"/>
    </xf>
    <xf numFmtId="0" fontId="75" fillId="0" borderId="1" xfId="0" applyFont="1" applyBorder="1" applyAlignment="1">
      <alignment horizontal="center" vertical="center"/>
    </xf>
    <xf numFmtId="165" fontId="75" fillId="0" borderId="1" xfId="0" applyNumberFormat="1" applyFont="1" applyBorder="1" applyAlignment="1">
      <alignment horizontal="center" vertical="center"/>
    </xf>
    <xf numFmtId="0" fontId="75" fillId="0" borderId="1" xfId="0" applyFont="1" applyBorder="1"/>
    <xf numFmtId="0" fontId="48" fillId="0" borderId="1" xfId="0" applyFont="1" applyBorder="1"/>
    <xf numFmtId="0" fontId="70" fillId="0" borderId="1" xfId="0" applyFont="1" applyBorder="1"/>
    <xf numFmtId="165" fontId="70" fillId="0" borderId="1" xfId="0" applyNumberFormat="1" applyFont="1" applyBorder="1" applyAlignment="1">
      <alignment horizontal="center"/>
    </xf>
    <xf numFmtId="165" fontId="70" fillId="0" borderId="1" xfId="0" applyNumberFormat="1" applyFont="1" applyBorder="1"/>
    <xf numFmtId="49" fontId="47" fillId="0" borderId="1" xfId="0" applyNumberFormat="1" applyFont="1" applyBorder="1"/>
    <xf numFmtId="0" fontId="49" fillId="0" borderId="1" xfId="0" applyFont="1" applyBorder="1"/>
    <xf numFmtId="165" fontId="49" fillId="0" borderId="1" xfId="0" applyNumberFormat="1" applyFont="1" applyBorder="1"/>
    <xf numFmtId="0" fontId="7" fillId="2" borderId="1" xfId="0" applyFont="1" applyFill="1" applyBorder="1" applyAlignment="1">
      <alignment horizontal="center" vertical="center"/>
    </xf>
    <xf numFmtId="0" fontId="35" fillId="0" borderId="5" xfId="0" applyFont="1" applyBorder="1" applyAlignment="1">
      <alignment horizontal="left" vertical="center"/>
    </xf>
    <xf numFmtId="0" fontId="7" fillId="2" borderId="3" xfId="0" applyFont="1" applyFill="1" applyBorder="1"/>
    <xf numFmtId="0" fontId="77" fillId="2" borderId="5" xfId="0" applyFont="1" applyFill="1" applyBorder="1"/>
    <xf numFmtId="0" fontId="77" fillId="2" borderId="4" xfId="0" applyFont="1" applyFill="1" applyBorder="1"/>
    <xf numFmtId="0" fontId="35" fillId="2" borderId="5" xfId="0" applyFont="1" applyFill="1" applyBorder="1" applyAlignment="1">
      <alignment horizontal="left" vertical="center"/>
    </xf>
    <xf numFmtId="0" fontId="35" fillId="2" borderId="4" xfId="0" applyFont="1" applyFill="1" applyBorder="1" applyAlignment="1">
      <alignment horizontal="left" vertical="center"/>
    </xf>
    <xf numFmtId="0" fontId="7" fillId="0" borderId="5" xfId="0" applyFont="1" applyBorder="1" applyAlignment="1">
      <alignment horizontal="center" vertical="center"/>
    </xf>
    <xf numFmtId="0" fontId="77" fillId="2" borderId="3" xfId="0" applyFont="1" applyFill="1" applyBorder="1" applyAlignment="1"/>
    <xf numFmtId="0" fontId="77" fillId="2" borderId="5" xfId="0" applyFont="1" applyFill="1" applyBorder="1" applyAlignment="1"/>
    <xf numFmtId="0" fontId="77" fillId="2" borderId="4" xfId="0" applyFont="1" applyFill="1" applyBorder="1" applyAlignment="1"/>
    <xf numFmtId="164" fontId="11" fillId="0" borderId="1" xfId="0" applyNumberFormat="1" applyFont="1" applyBorder="1" applyAlignment="1">
      <alignment horizontal="center"/>
    </xf>
    <xf numFmtId="0" fontId="47" fillId="2" borderId="3" xfId="0" applyFont="1" applyFill="1" applyBorder="1" applyAlignment="1">
      <alignment horizontal="left" vertical="center"/>
    </xf>
    <xf numFmtId="0" fontId="47" fillId="2" borderId="5" xfId="0" applyFont="1" applyFill="1" applyBorder="1" applyAlignment="1">
      <alignment horizontal="left" vertical="center"/>
    </xf>
    <xf numFmtId="0" fontId="47" fillId="2" borderId="4" xfId="0" applyFont="1" applyFill="1" applyBorder="1" applyAlignment="1">
      <alignment horizontal="left" vertical="center"/>
    </xf>
    <xf numFmtId="164" fontId="47" fillId="0" borderId="1" xfId="0" applyNumberFormat="1" applyFont="1" applyBorder="1"/>
    <xf numFmtId="164" fontId="47" fillId="0" borderId="1" xfId="0" applyNumberFormat="1" applyFont="1" applyBorder="1" applyAlignment="1">
      <alignment horizontal="center"/>
    </xf>
    <xf numFmtId="0" fontId="47" fillId="0" borderId="5" xfId="0" applyFont="1" applyBorder="1" applyAlignment="1">
      <alignment horizontal="left" vertical="center" wrapText="1"/>
    </xf>
    <xf numFmtId="0" fontId="47" fillId="0" borderId="1" xfId="0" applyFont="1" applyBorder="1" applyAlignment="1">
      <alignment textRotation="90" wrapText="1"/>
    </xf>
    <xf numFmtId="3" fontId="47" fillId="0" borderId="1" xfId="0" applyNumberFormat="1" applyFont="1" applyBorder="1"/>
    <xf numFmtId="0" fontId="47" fillId="0" borderId="6" xfId="0" applyFont="1" applyBorder="1" applyAlignment="1">
      <alignment horizontal="left" vertical="center"/>
    </xf>
    <xf numFmtId="0" fontId="47" fillId="0" borderId="10" xfId="0" applyFont="1" applyBorder="1" applyAlignment="1">
      <alignment horizontal="left" vertical="center"/>
    </xf>
    <xf numFmtId="0" fontId="47" fillId="0" borderId="7" xfId="0" applyFont="1" applyBorder="1" applyAlignment="1">
      <alignment horizontal="left" vertical="center"/>
    </xf>
    <xf numFmtId="0" fontId="47" fillId="0" borderId="11" xfId="0" applyFont="1" applyBorder="1" applyAlignment="1">
      <alignment horizontal="left" vertical="center"/>
    </xf>
    <xf numFmtId="0" fontId="47" fillId="0" borderId="13" xfId="0" applyFont="1" applyBorder="1" applyAlignment="1">
      <alignment horizontal="left" vertical="center"/>
    </xf>
    <xf numFmtId="0" fontId="47" fillId="0" borderId="8" xfId="0" applyFont="1" applyBorder="1" applyAlignment="1">
      <alignment horizontal="left" vertical="center"/>
    </xf>
    <xf numFmtId="0" fontId="47" fillId="0" borderId="12" xfId="0" applyFont="1" applyBorder="1" applyAlignment="1">
      <alignment horizontal="left" vertical="center"/>
    </xf>
    <xf numFmtId="0" fontId="47" fillId="0" borderId="9" xfId="0" applyFont="1" applyBorder="1" applyAlignment="1">
      <alignment horizontal="left" vertical="center"/>
    </xf>
    <xf numFmtId="0" fontId="27" fillId="0" borderId="0" xfId="0" applyFont="1" applyBorder="1" applyAlignment="1">
      <alignment horizontal="center" vertical="center"/>
    </xf>
    <xf numFmtId="0" fontId="54" fillId="0" borderId="8" xfId="0" applyFont="1" applyBorder="1"/>
    <xf numFmtId="0" fontId="54" fillId="0" borderId="12" xfId="0" applyFont="1" applyBorder="1"/>
    <xf numFmtId="0" fontId="54" fillId="0" borderId="12" xfId="0" applyFont="1" applyBorder="1" applyAlignment="1">
      <alignment horizontal="center" vertical="center"/>
    </xf>
    <xf numFmtId="0" fontId="62" fillId="0" borderId="1" xfId="0" applyFont="1" applyBorder="1"/>
    <xf numFmtId="164" fontId="62" fillId="0" borderId="1" xfId="0" applyNumberFormat="1" applyFont="1" applyBorder="1" applyAlignment="1">
      <alignment horizontal="center" vertical="center"/>
    </xf>
    <xf numFmtId="164" fontId="62" fillId="0" borderId="1" xfId="0" applyNumberFormat="1" applyFont="1" applyBorder="1"/>
    <xf numFmtId="0" fontId="62" fillId="0" borderId="0" xfId="0" applyFont="1"/>
    <xf numFmtId="0" fontId="48" fillId="0" borderId="1" xfId="0" applyFont="1" applyBorder="1" applyAlignment="1">
      <alignment horizontal="center" vertical="center"/>
    </xf>
    <xf numFmtId="0" fontId="54" fillId="0" borderId="0" xfId="0" applyFont="1" applyAlignment="1">
      <alignment wrapText="1"/>
    </xf>
    <xf numFmtId="49" fontId="54" fillId="0" borderId="1" xfId="0" applyNumberFormat="1" applyFont="1" applyBorder="1" applyAlignment="1">
      <alignment horizontal="center" vertical="center" wrapText="1"/>
    </xf>
    <xf numFmtId="164" fontId="27" fillId="0" borderId="1" xfId="0" applyNumberFormat="1" applyFont="1" applyBorder="1" applyAlignment="1">
      <alignment horizontal="center" vertical="center" wrapText="1"/>
    </xf>
    <xf numFmtId="164" fontId="54" fillId="0" borderId="1" xfId="0" applyNumberFormat="1" applyFont="1" applyBorder="1" applyAlignment="1">
      <alignment horizontal="center" vertical="center" wrapText="1"/>
    </xf>
    <xf numFmtId="0" fontId="54" fillId="0" borderId="1" xfId="0" applyFont="1" applyBorder="1" applyAlignment="1">
      <alignment wrapText="1"/>
    </xf>
    <xf numFmtId="164" fontId="27" fillId="0" borderId="1" xfId="0" applyNumberFormat="1" applyFont="1" applyBorder="1" applyAlignment="1">
      <alignment horizontal="center" wrapText="1"/>
    </xf>
    <xf numFmtId="0" fontId="54" fillId="0" borderId="1" xfId="0" applyFont="1" applyBorder="1" applyAlignment="1">
      <alignment horizontal="center" vertical="top" wrapText="1"/>
    </xf>
    <xf numFmtId="0" fontId="54" fillId="0" borderId="1" xfId="0" applyFont="1" applyBorder="1" applyAlignment="1">
      <alignment horizontal="center" wrapText="1"/>
    </xf>
    <xf numFmtId="164" fontId="54" fillId="0" borderId="1" xfId="0" applyNumberFormat="1" applyFont="1" applyBorder="1" applyAlignment="1">
      <alignment wrapText="1"/>
    </xf>
    <xf numFmtId="49" fontId="54" fillId="0" borderId="1" xfId="0" applyNumberFormat="1" applyFont="1" applyBorder="1" applyAlignment="1">
      <alignment horizontal="center" wrapText="1"/>
    </xf>
    <xf numFmtId="164" fontId="54" fillId="0" borderId="1" xfId="0" applyNumberFormat="1" applyFont="1" applyBorder="1" applyAlignment="1">
      <alignment horizontal="center" wrapText="1"/>
    </xf>
    <xf numFmtId="0" fontId="54" fillId="0" borderId="1" xfId="0" applyFont="1" applyBorder="1" applyAlignment="1">
      <alignment horizontal="center" vertical="center" textRotation="90" wrapText="1"/>
    </xf>
    <xf numFmtId="0" fontId="61" fillId="0" borderId="1" xfId="0" applyFont="1" applyBorder="1" applyAlignment="1">
      <alignment horizontal="center" vertical="center" wrapText="1"/>
    </xf>
    <xf numFmtId="164" fontId="61" fillId="0" borderId="1" xfId="0" applyNumberFormat="1" applyFont="1" applyBorder="1" applyAlignment="1">
      <alignment horizontal="center" vertical="center" wrapText="1"/>
    </xf>
    <xf numFmtId="0" fontId="55" fillId="0" borderId="1" xfId="0" applyFont="1" applyBorder="1" applyAlignment="1">
      <alignment horizontal="center" vertical="center" wrapText="1"/>
    </xf>
    <xf numFmtId="164" fontId="55" fillId="0" borderId="1" xfId="0" applyNumberFormat="1" applyFont="1" applyBorder="1" applyAlignment="1">
      <alignment horizontal="center" vertical="center" wrapText="1"/>
    </xf>
    <xf numFmtId="0" fontId="55" fillId="0" borderId="0" xfId="0" applyFont="1" applyAlignment="1">
      <alignment wrapText="1"/>
    </xf>
    <xf numFmtId="0" fontId="27" fillId="0" borderId="1" xfId="0" applyFont="1" applyBorder="1" applyAlignment="1">
      <alignment wrapText="1"/>
    </xf>
    <xf numFmtId="0" fontId="27" fillId="0" borderId="3" xfId="0" applyFont="1" applyBorder="1" applyAlignment="1">
      <alignment horizontal="center" wrapText="1"/>
    </xf>
    <xf numFmtId="0" fontId="27" fillId="0" borderId="4" xfId="0" applyFont="1" applyBorder="1" applyAlignment="1">
      <alignment horizontal="center" wrapText="1"/>
    </xf>
    <xf numFmtId="164" fontId="62" fillId="0" borderId="1" xfId="0" applyNumberFormat="1" applyFont="1" applyBorder="1" applyAlignment="1">
      <alignment wrapText="1"/>
    </xf>
    <xf numFmtId="0" fontId="54" fillId="2" borderId="0" xfId="0" applyFont="1" applyFill="1" applyAlignment="1">
      <alignment wrapText="1"/>
    </xf>
    <xf numFmtId="2" fontId="47" fillId="2" borderId="1" xfId="0" applyNumberFormat="1" applyFont="1" applyFill="1" applyBorder="1" applyAlignment="1">
      <alignment horizontal="center" vertical="center" wrapText="1"/>
    </xf>
    <xf numFmtId="49" fontId="3"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64" fontId="6" fillId="0" borderId="1" xfId="0" applyNumberFormat="1" applyFont="1" applyBorder="1" applyAlignment="1">
      <alignment horizontal="center" vertical="center" wrapText="1"/>
    </xf>
    <xf numFmtId="0" fontId="6" fillId="0" borderId="0" xfId="0" applyFont="1" applyAlignment="1">
      <alignment vertical="center" wrapText="1"/>
    </xf>
    <xf numFmtId="0" fontId="62" fillId="0" borderId="0" xfId="0" applyFont="1" applyAlignment="1">
      <alignment wrapText="1"/>
    </xf>
    <xf numFmtId="164" fontId="7" fillId="0" borderId="1" xfId="0" applyNumberFormat="1" applyFont="1" applyBorder="1" applyAlignment="1">
      <alignment horizontal="center" vertical="center" wrapText="1"/>
    </xf>
    <xf numFmtId="0" fontId="63" fillId="0" borderId="1" xfId="0" applyFont="1" applyBorder="1" applyAlignment="1">
      <alignment wrapText="1"/>
    </xf>
    <xf numFmtId="0" fontId="54" fillId="0" borderId="0" xfId="0" applyFont="1" applyAlignment="1">
      <alignment vertical="center" wrapText="1"/>
    </xf>
    <xf numFmtId="0" fontId="27" fillId="0" borderId="0" xfId="0" applyFont="1" applyAlignment="1">
      <alignment horizontal="center" vertical="center" wrapText="1"/>
    </xf>
    <xf numFmtId="0" fontId="54" fillId="0" borderId="0" xfId="0" applyFont="1" applyAlignment="1">
      <alignment horizontal="center" vertical="center" wrapText="1"/>
    </xf>
    <xf numFmtId="0" fontId="54" fillId="0" borderId="1" xfId="0" applyFont="1" applyBorder="1" applyAlignment="1">
      <alignment vertical="center" wrapText="1"/>
    </xf>
    <xf numFmtId="164" fontId="54" fillId="0" borderId="1" xfId="0" applyNumberFormat="1" applyFont="1" applyBorder="1" applyAlignment="1">
      <alignment vertical="center" wrapText="1"/>
    </xf>
    <xf numFmtId="0" fontId="55" fillId="0" borderId="0" xfId="0" applyFont="1" applyAlignment="1">
      <alignment vertical="center" wrapText="1"/>
    </xf>
    <xf numFmtId="0" fontId="27" fillId="0" borderId="1" xfId="0" applyFont="1" applyBorder="1" applyAlignment="1">
      <alignment vertical="center" wrapText="1"/>
    </xf>
    <xf numFmtId="0" fontId="48" fillId="0" borderId="1" xfId="0" applyFont="1" applyBorder="1" applyAlignment="1">
      <alignment vertical="center" wrapText="1"/>
    </xf>
    <xf numFmtId="164" fontId="48" fillId="0" borderId="1" xfId="0" applyNumberFormat="1" applyFont="1" applyBorder="1" applyAlignment="1">
      <alignment horizontal="center" vertical="center" wrapText="1"/>
    </xf>
    <xf numFmtId="0" fontId="47" fillId="0" borderId="1" xfId="0" applyFont="1" applyBorder="1" applyAlignment="1">
      <alignment vertical="center" wrapText="1"/>
    </xf>
    <xf numFmtId="2" fontId="47" fillId="0" borderId="1" xfId="0" applyNumberFormat="1" applyFont="1" applyBorder="1" applyAlignment="1">
      <alignment horizontal="center" vertical="center" wrapText="1"/>
    </xf>
    <xf numFmtId="164" fontId="47" fillId="0" borderId="1" xfId="0" applyNumberFormat="1" applyFont="1" applyBorder="1" applyAlignment="1">
      <alignment horizontal="center" vertical="center" wrapText="1"/>
    </xf>
    <xf numFmtId="164" fontId="47" fillId="0" borderId="1" xfId="0" applyNumberFormat="1" applyFont="1" applyBorder="1" applyAlignment="1">
      <alignment vertical="center" wrapText="1"/>
    </xf>
    <xf numFmtId="164" fontId="47" fillId="2" borderId="1" xfId="0" applyNumberFormat="1" applyFont="1" applyFill="1" applyBorder="1" applyAlignment="1">
      <alignment vertical="center" wrapText="1"/>
    </xf>
    <xf numFmtId="49" fontId="47" fillId="0" borderId="1" xfId="0" applyNumberFormat="1" applyFont="1" applyBorder="1" applyAlignment="1">
      <alignment vertical="center" wrapText="1"/>
    </xf>
    <xf numFmtId="49" fontId="48" fillId="0" borderId="1" xfId="0" applyNumberFormat="1" applyFont="1" applyBorder="1" applyAlignment="1">
      <alignment horizontal="center" vertical="center" wrapText="1"/>
    </xf>
    <xf numFmtId="2" fontId="49" fillId="0" borderId="1" xfId="0" applyNumberFormat="1" applyFont="1" applyBorder="1" applyAlignment="1">
      <alignment horizontal="center" vertical="center" wrapText="1"/>
    </xf>
    <xf numFmtId="164" fontId="49" fillId="0" borderId="1" xfId="0" applyNumberFormat="1" applyFont="1" applyBorder="1" applyAlignment="1">
      <alignment horizontal="center" vertical="center" wrapText="1"/>
    </xf>
    <xf numFmtId="0" fontId="48" fillId="0" borderId="1" xfId="0" applyFont="1" applyBorder="1" applyAlignment="1">
      <alignment horizontal="center" vertical="center" wrapText="1"/>
    </xf>
    <xf numFmtId="49" fontId="47" fillId="0" borderId="1" xfId="0" applyNumberFormat="1" applyFont="1" applyBorder="1" applyAlignment="1">
      <alignment horizontal="center" vertical="center" wrapText="1"/>
    </xf>
    <xf numFmtId="0" fontId="47" fillId="0" borderId="3" xfId="0" applyFont="1" applyBorder="1" applyAlignment="1">
      <alignment horizontal="center" vertical="center" wrapText="1"/>
    </xf>
    <xf numFmtId="0" fontId="47" fillId="0" borderId="4" xfId="0" applyFont="1" applyBorder="1" applyAlignment="1">
      <alignment horizontal="center" vertical="center" wrapText="1"/>
    </xf>
    <xf numFmtId="49" fontId="62" fillId="0" borderId="1" xfId="0" applyNumberFormat="1" applyFont="1" applyBorder="1" applyAlignment="1">
      <alignment horizontal="right"/>
    </xf>
    <xf numFmtId="0" fontId="54" fillId="2" borderId="0" xfId="0" applyFont="1" applyFill="1" applyAlignment="1">
      <alignment vertical="center" wrapText="1"/>
    </xf>
    <xf numFmtId="49" fontId="27" fillId="0" borderId="1" xfId="0" applyNumberFormat="1" applyFont="1" applyBorder="1" applyAlignment="1">
      <alignment horizontal="center" vertical="center" wrapText="1"/>
    </xf>
    <xf numFmtId="0" fontId="27" fillId="0" borderId="1" xfId="0" applyFont="1" applyBorder="1" applyAlignment="1">
      <alignment horizontal="center" vertical="center" wrapText="1"/>
    </xf>
    <xf numFmtId="164" fontId="62" fillId="0" borderId="1" xfId="0" applyNumberFormat="1" applyFont="1" applyBorder="1" applyAlignment="1">
      <alignment horizontal="center" vertical="center" wrapText="1"/>
    </xf>
    <xf numFmtId="0" fontId="47" fillId="0" borderId="0" xfId="0" applyFont="1" applyAlignment="1">
      <alignment vertical="center" wrapText="1"/>
    </xf>
    <xf numFmtId="0" fontId="47" fillId="0" borderId="3" xfId="0" applyFont="1" applyBorder="1" applyAlignment="1">
      <alignment horizontal="left" vertical="center" wrapText="1"/>
    </xf>
    <xf numFmtId="0" fontId="47" fillId="0" borderId="4" xfId="0" applyFont="1" applyBorder="1" applyAlignment="1">
      <alignment horizontal="left" vertical="center" wrapText="1"/>
    </xf>
    <xf numFmtId="164" fontId="47" fillId="0" borderId="3" xfId="0" applyNumberFormat="1" applyFont="1" applyBorder="1" applyAlignment="1">
      <alignment horizontal="center" vertical="center" wrapText="1"/>
    </xf>
    <xf numFmtId="164" fontId="47" fillId="0" borderId="4" xfId="0" applyNumberFormat="1" applyFont="1" applyBorder="1" applyAlignment="1">
      <alignment horizontal="center" vertical="center" wrapText="1"/>
    </xf>
    <xf numFmtId="0" fontId="54" fillId="0" borderId="1" xfId="0" applyFont="1" applyBorder="1" applyAlignment="1">
      <alignment vertical="center" textRotation="90" wrapText="1"/>
    </xf>
    <xf numFmtId="0" fontId="47" fillId="2" borderId="1" xfId="0" applyFont="1" applyFill="1" applyBorder="1" applyAlignment="1">
      <alignment vertical="center" wrapText="1"/>
    </xf>
    <xf numFmtId="4" fontId="47" fillId="2" borderId="1" xfId="0" applyNumberFormat="1" applyFont="1" applyFill="1" applyBorder="1" applyAlignment="1">
      <alignment vertical="center" wrapText="1"/>
    </xf>
    <xf numFmtId="165" fontId="47" fillId="2" borderId="1" xfId="0" applyNumberFormat="1" applyFont="1" applyFill="1" applyBorder="1" applyAlignment="1">
      <alignment vertical="center" wrapText="1"/>
    </xf>
    <xf numFmtId="0" fontId="1" fillId="0" borderId="0" xfId="0" applyFont="1" applyBorder="1" applyAlignment="1">
      <alignment horizontal="left" vertical="center"/>
    </xf>
    <xf numFmtId="0" fontId="48" fillId="0" borderId="1" xfId="0" applyFont="1" applyBorder="1" applyAlignment="1">
      <alignment horizontal="center" wrapText="1"/>
    </xf>
    <xf numFmtId="0" fontId="27" fillId="0" borderId="1" xfId="0" applyFont="1" applyBorder="1" applyAlignment="1">
      <alignment horizontal="center"/>
    </xf>
    <xf numFmtId="164" fontId="54" fillId="0" borderId="1" xfId="0" applyNumberFormat="1" applyFont="1" applyBorder="1" applyAlignment="1"/>
    <xf numFmtId="0" fontId="57" fillId="0" borderId="1" xfId="0" applyFont="1" applyBorder="1"/>
    <xf numFmtId="164" fontId="57" fillId="0" borderId="1" xfId="0" applyNumberFormat="1" applyFont="1" applyBorder="1" applyAlignment="1"/>
    <xf numFmtId="164" fontId="6" fillId="2" borderId="1" xfId="0" applyNumberFormat="1" applyFont="1" applyFill="1" applyBorder="1" applyAlignment="1">
      <alignment horizontal="center" vertical="center" wrapText="1"/>
    </xf>
    <xf numFmtId="0" fontId="1" fillId="0" borderId="8" xfId="0" applyFont="1" applyBorder="1" applyAlignment="1">
      <alignment horizontal="center" vertical="center"/>
    </xf>
    <xf numFmtId="0" fontId="1" fillId="0" borderId="12" xfId="0" applyFont="1" applyBorder="1" applyAlignment="1">
      <alignment horizontal="center" vertical="center"/>
    </xf>
    <xf numFmtId="0" fontId="1" fillId="0" borderId="9" xfId="0" applyFont="1" applyBorder="1" applyAlignment="1">
      <alignment horizontal="center" vertical="center"/>
    </xf>
    <xf numFmtId="0" fontId="1" fillId="0" borderId="1" xfId="0" applyFont="1" applyFill="1" applyBorder="1" applyAlignment="1">
      <alignment horizontal="center" vertical="center" textRotation="90"/>
    </xf>
    <xf numFmtId="0" fontId="1" fillId="0" borderId="0" xfId="0" applyFont="1" applyAlignment="1">
      <alignment horizontal="center"/>
    </xf>
    <xf numFmtId="0" fontId="6" fillId="0" borderId="1" xfId="0" applyFont="1" applyBorder="1" applyAlignment="1">
      <alignment horizontal="center" vertical="center"/>
    </xf>
    <xf numFmtId="0" fontId="1" fillId="0" borderId="1" xfId="0" applyFont="1" applyBorder="1" applyAlignment="1">
      <alignment horizontal="center" vertical="center"/>
    </xf>
    <xf numFmtId="164" fontId="1" fillId="0" borderId="1" xfId="0" applyNumberFormat="1" applyFont="1" applyBorder="1" applyAlignment="1">
      <alignment horizontal="center" vertical="center"/>
    </xf>
    <xf numFmtId="164" fontId="3" fillId="0" borderId="1" xfId="0" applyNumberFormat="1" applyFont="1" applyBorder="1" applyAlignment="1">
      <alignment horizontal="center" vertical="center"/>
    </xf>
    <xf numFmtId="0" fontId="25" fillId="0" borderId="1" xfId="0" applyFont="1" applyBorder="1" applyAlignment="1">
      <alignment horizontal="center" vertical="center"/>
    </xf>
    <xf numFmtId="164" fontId="1" fillId="0" borderId="1" xfId="0" applyNumberFormat="1" applyFont="1" applyBorder="1" applyAlignment="1">
      <alignment horizontal="center"/>
    </xf>
    <xf numFmtId="164" fontId="3" fillId="0" borderId="1" xfId="0" applyNumberFormat="1" applyFont="1" applyBorder="1" applyAlignment="1">
      <alignment horizontal="center"/>
    </xf>
    <xf numFmtId="164" fontId="18" fillId="0" borderId="1" xfId="0" applyNumberFormat="1" applyFont="1" applyBorder="1" applyAlignment="1">
      <alignment horizontal="center" vertical="center"/>
    </xf>
    <xf numFmtId="164" fontId="25" fillId="0" borderId="1" xfId="0" applyNumberFormat="1" applyFont="1" applyBorder="1" applyAlignment="1">
      <alignment horizontal="center" vertical="center"/>
    </xf>
    <xf numFmtId="164" fontId="37" fillId="0" borderId="1" xfId="0" applyNumberFormat="1" applyFont="1" applyBorder="1" applyAlignment="1">
      <alignment horizontal="center" vertical="center"/>
    </xf>
    <xf numFmtId="0" fontId="7" fillId="0" borderId="1" xfId="0" applyFont="1" applyBorder="1" applyAlignment="1">
      <alignment horizontal="center" vertical="center"/>
    </xf>
    <xf numFmtId="0" fontId="1" fillId="0" borderId="1" xfId="0" applyFont="1" applyBorder="1" applyAlignment="1">
      <alignment vertical="center"/>
    </xf>
    <xf numFmtId="164" fontId="1" fillId="0" borderId="1" xfId="0" applyNumberFormat="1" applyFont="1" applyBorder="1" applyAlignment="1">
      <alignment horizontal="center" vertical="center"/>
    </xf>
    <xf numFmtId="0" fontId="1" fillId="0" borderId="1" xfId="0" applyFont="1" applyBorder="1" applyAlignment="1">
      <alignment horizontal="center" vertical="center"/>
    </xf>
    <xf numFmtId="164" fontId="1" fillId="0" borderId="1" xfId="0" applyNumberFormat="1" applyFont="1" applyBorder="1" applyAlignment="1">
      <alignment horizontal="center"/>
    </xf>
    <xf numFmtId="164" fontId="1" fillId="0" borderId="4" xfId="0" applyNumberFormat="1" applyFont="1" applyBorder="1" applyAlignment="1">
      <alignment horizontal="center"/>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wrapText="1"/>
    </xf>
    <xf numFmtId="170" fontId="6" fillId="0" borderId="1" xfId="0" applyNumberFormat="1" applyFont="1" applyBorder="1" applyAlignment="1">
      <alignment horizontal="center" vertical="center"/>
    </xf>
    <xf numFmtId="49" fontId="11" fillId="0" borderId="1" xfId="0" applyNumberFormat="1" applyFont="1" applyBorder="1" applyAlignment="1">
      <alignment horizontal="center" vertical="center" wrapText="1"/>
    </xf>
    <xf numFmtId="170" fontId="11" fillId="0" borderId="1" xfId="0" applyNumberFormat="1" applyFont="1" applyBorder="1" applyAlignment="1">
      <alignment horizontal="center" vertical="center"/>
    </xf>
    <xf numFmtId="0" fontId="11" fillId="0" borderId="0" xfId="0" applyFont="1"/>
    <xf numFmtId="49" fontId="25" fillId="0" borderId="1" xfId="0" applyNumberFormat="1" applyFont="1" applyBorder="1" applyAlignment="1">
      <alignment horizontal="center" vertical="center"/>
    </xf>
    <xf numFmtId="170" fontId="1" fillId="0" borderId="1" xfId="0" applyNumberFormat="1" applyFont="1" applyBorder="1" applyAlignment="1">
      <alignment horizontal="center" vertical="center"/>
    </xf>
    <xf numFmtId="164" fontId="6" fillId="0" borderId="1" xfId="0" applyNumberFormat="1" applyFont="1" applyBorder="1" applyAlignment="1">
      <alignment horizontal="center"/>
    </xf>
    <xf numFmtId="0" fontId="1" fillId="0" borderId="0" xfId="0" applyFont="1" applyAlignment="1">
      <alignment horizontal="left" vertical="center"/>
    </xf>
    <xf numFmtId="164" fontId="7" fillId="0" borderId="1" xfId="0" applyNumberFormat="1" applyFont="1" applyBorder="1" applyAlignment="1">
      <alignment horizontal="center"/>
    </xf>
    <xf numFmtId="0" fontId="6" fillId="0" borderId="1" xfId="0" applyFont="1" applyBorder="1" applyAlignment="1">
      <alignment horizontal="center" vertical="center" wrapText="1"/>
    </xf>
    <xf numFmtId="0" fontId="6" fillId="0" borderId="1" xfId="0" applyFont="1" applyBorder="1" applyAlignment="1">
      <alignment horizontal="center"/>
    </xf>
    <xf numFmtId="0" fontId="6" fillId="0" borderId="1" xfId="0" applyFont="1" applyBorder="1" applyAlignment="1">
      <alignment horizontal="left" vertical="center"/>
    </xf>
    <xf numFmtId="0" fontId="6" fillId="0" borderId="1" xfId="0" applyFont="1" applyBorder="1" applyAlignment="1">
      <alignment horizontal="center" vertical="center"/>
    </xf>
    <xf numFmtId="0" fontId="7" fillId="0" borderId="3" xfId="0" applyFont="1" applyBorder="1" applyAlignment="1">
      <alignment horizontal="left" vertical="center"/>
    </xf>
    <xf numFmtId="0" fontId="7" fillId="0" borderId="5" xfId="0" applyFont="1" applyBorder="1" applyAlignment="1">
      <alignment horizontal="left" vertical="center"/>
    </xf>
    <xf numFmtId="0" fontId="7" fillId="0" borderId="4" xfId="0" applyFont="1" applyBorder="1" applyAlignment="1">
      <alignment horizontal="left" vertical="center"/>
    </xf>
    <xf numFmtId="0" fontId="6" fillId="0" borderId="0" xfId="0" applyFont="1" applyAlignment="1">
      <alignment horizontal="center" vertical="center"/>
    </xf>
    <xf numFmtId="0" fontId="11" fillId="0" borderId="1" xfId="0" applyFont="1" applyBorder="1" applyAlignment="1">
      <alignment horizontal="center" vertical="center"/>
    </xf>
    <xf numFmtId="0" fontId="8" fillId="0" borderId="0" xfId="0" applyFont="1" applyAlignment="1">
      <alignment horizontal="center" vertical="center"/>
    </xf>
    <xf numFmtId="164" fontId="6" fillId="0" borderId="1" xfId="0" applyNumberFormat="1" applyFont="1" applyBorder="1" applyAlignment="1">
      <alignment horizontal="center" vertical="center"/>
    </xf>
    <xf numFmtId="164" fontId="6" fillId="0" borderId="3" xfId="0" applyNumberFormat="1" applyFont="1" applyBorder="1" applyAlignment="1">
      <alignment horizontal="center" vertical="center"/>
    </xf>
    <xf numFmtId="0" fontId="7" fillId="0" borderId="1" xfId="0" applyFont="1" applyBorder="1" applyAlignment="1">
      <alignment horizontal="center"/>
    </xf>
    <xf numFmtId="0" fontId="9" fillId="0" borderId="1" xfId="0" applyFont="1" applyBorder="1" applyAlignment="1">
      <alignment horizontal="center" vertical="center"/>
    </xf>
    <xf numFmtId="164" fontId="9" fillId="0" borderId="1" xfId="0" applyNumberFormat="1" applyFont="1" applyBorder="1" applyAlignment="1">
      <alignment horizontal="center" vertical="center"/>
    </xf>
    <xf numFmtId="164" fontId="7" fillId="0" borderId="1" xfId="0" applyNumberFormat="1" applyFont="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center" vertical="center" textRotation="90"/>
    </xf>
    <xf numFmtId="0" fontId="6" fillId="0" borderId="11" xfId="0" applyFont="1" applyBorder="1" applyAlignment="1">
      <alignment horizontal="left" vertical="center"/>
    </xf>
    <xf numFmtId="0" fontId="6" fillId="0" borderId="0" xfId="0" applyFont="1" applyAlignment="1">
      <alignment horizontal="left" vertical="center"/>
    </xf>
    <xf numFmtId="164" fontId="11" fillId="0" borderId="1" xfId="0" applyNumberFormat="1" applyFont="1" applyBorder="1" applyAlignment="1">
      <alignment horizontal="center" vertical="center"/>
    </xf>
    <xf numFmtId="164" fontId="6" fillId="0" borderId="2" xfId="0" applyNumberFormat="1" applyFont="1" applyBorder="1" applyAlignment="1">
      <alignment horizontal="center" vertical="center"/>
    </xf>
    <xf numFmtId="164" fontId="6" fillId="0" borderId="4" xfId="0" applyNumberFormat="1" applyFont="1" applyBorder="1" applyAlignment="1">
      <alignment horizontal="center" vertical="center"/>
    </xf>
    <xf numFmtId="0" fontId="7" fillId="0" borderId="1" xfId="0" applyFont="1" applyBorder="1" applyAlignment="1">
      <alignment horizontal="left" vertical="center" wrapText="1"/>
    </xf>
    <xf numFmtId="0" fontId="7" fillId="2" borderId="1" xfId="0" applyFont="1" applyFill="1" applyBorder="1" applyAlignment="1">
      <alignment horizontal="left" vertical="center"/>
    </xf>
    <xf numFmtId="0" fontId="6" fillId="2" borderId="1" xfId="0" applyFont="1" applyFill="1" applyBorder="1" applyAlignment="1">
      <alignment horizontal="center" vertical="center"/>
    </xf>
    <xf numFmtId="0" fontId="6" fillId="2" borderId="3" xfId="0" applyFont="1" applyFill="1" applyBorder="1" applyAlignment="1">
      <alignment horizontal="left" vertical="center"/>
    </xf>
    <xf numFmtId="0" fontId="6" fillId="2" borderId="5" xfId="0" applyFont="1" applyFill="1" applyBorder="1" applyAlignment="1">
      <alignment horizontal="left" vertical="center"/>
    </xf>
    <xf numFmtId="0" fontId="6" fillId="2" borderId="4" xfId="0" applyFont="1" applyFill="1" applyBorder="1" applyAlignment="1">
      <alignment horizontal="left" vertical="center"/>
    </xf>
    <xf numFmtId="0" fontId="7" fillId="0" borderId="10" xfId="0" applyFont="1" applyBorder="1" applyAlignment="1">
      <alignment horizontal="left" vertical="center"/>
    </xf>
    <xf numFmtId="0" fontId="11" fillId="0" borderId="1" xfId="0" applyFont="1" applyBorder="1" applyAlignment="1">
      <alignment horizontal="center"/>
    </xf>
    <xf numFmtId="0" fontId="1" fillId="0" borderId="1" xfId="0" applyFont="1" applyBorder="1" applyAlignment="1">
      <alignment horizontal="center" vertical="center"/>
    </xf>
    <xf numFmtId="164" fontId="1" fillId="0" borderId="1" xfId="0" applyNumberFormat="1" applyFont="1" applyBorder="1" applyAlignment="1">
      <alignment horizontal="center" vertical="center"/>
    </xf>
    <xf numFmtId="0" fontId="3" fillId="0" borderId="1" xfId="0" applyFont="1" applyBorder="1" applyAlignment="1">
      <alignment horizontal="center" vertical="center"/>
    </xf>
    <xf numFmtId="164" fontId="3" fillId="0" borderId="1" xfId="0" applyNumberFormat="1" applyFont="1" applyBorder="1" applyAlignment="1">
      <alignment horizontal="center" vertical="center"/>
    </xf>
    <xf numFmtId="0" fontId="25" fillId="0" borderId="1" xfId="0" applyFont="1" applyBorder="1" applyAlignment="1">
      <alignment horizontal="center" vertical="center"/>
    </xf>
    <xf numFmtId="0" fontId="2" fillId="0" borderId="1" xfId="0" applyFont="1" applyBorder="1" applyAlignment="1">
      <alignment horizontal="center" vertical="center"/>
    </xf>
    <xf numFmtId="164" fontId="2"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xf>
    <xf numFmtId="164" fontId="1" fillId="0" borderId="1" xfId="0" applyNumberFormat="1" applyFont="1" applyBorder="1" applyAlignment="1">
      <alignment horizontal="center"/>
    </xf>
    <xf numFmtId="0" fontId="1" fillId="0" borderId="1" xfId="0" applyFont="1" applyBorder="1" applyAlignment="1">
      <alignment horizontal="center"/>
    </xf>
    <xf numFmtId="164" fontId="3" fillId="0" borderId="1" xfId="0" applyNumberFormat="1" applyFont="1" applyBorder="1" applyAlignment="1">
      <alignment horizontal="center"/>
    </xf>
    <xf numFmtId="0" fontId="1" fillId="0" borderId="0" xfId="0" applyFont="1" applyAlignment="1">
      <alignment horizontal="center" vertical="center"/>
    </xf>
    <xf numFmtId="0" fontId="24" fillId="0" borderId="0" xfId="0" applyFont="1" applyAlignment="1">
      <alignment horizontal="center" vertical="center"/>
    </xf>
    <xf numFmtId="0" fontId="16" fillId="0" borderId="1" xfId="0" applyFont="1" applyBorder="1" applyAlignment="1">
      <alignment horizontal="center" vertical="center"/>
    </xf>
    <xf numFmtId="0" fontId="7" fillId="2" borderId="3" xfId="0" applyFont="1" applyFill="1" applyBorder="1" applyAlignment="1">
      <alignment horizontal="left" vertical="center"/>
    </xf>
    <xf numFmtId="0" fontId="7" fillId="2" borderId="5" xfId="0" applyFont="1" applyFill="1" applyBorder="1" applyAlignment="1">
      <alignment horizontal="left" vertical="center"/>
    </xf>
    <xf numFmtId="0" fontId="7" fillId="2" borderId="4" xfId="0" applyFont="1" applyFill="1" applyBorder="1" applyAlignment="1">
      <alignment horizontal="left" vertical="center"/>
    </xf>
    <xf numFmtId="0" fontId="20" fillId="0" borderId="1" xfId="0" applyFont="1" applyBorder="1" applyAlignment="1">
      <alignment horizontal="center"/>
    </xf>
    <xf numFmtId="0" fontId="48" fillId="0" borderId="1" xfId="0" applyFont="1" applyBorder="1" applyAlignment="1">
      <alignment horizontal="left" vertical="center"/>
    </xf>
    <xf numFmtId="0" fontId="0" fillId="0" borderId="5" xfId="0" applyFont="1" applyBorder="1" applyAlignment="1">
      <alignment horizontal="left" vertical="center" wrapText="1"/>
    </xf>
    <xf numFmtId="165" fontId="47" fillId="0" borderId="1" xfId="0" applyNumberFormat="1" applyFont="1" applyBorder="1" applyAlignment="1">
      <alignment horizontal="center" vertical="center"/>
    </xf>
    <xf numFmtId="0" fontId="47" fillId="0" borderId="3" xfId="0" applyFont="1" applyBorder="1" applyAlignment="1">
      <alignment horizontal="center" vertical="center"/>
    </xf>
    <xf numFmtId="0" fontId="47" fillId="0" borderId="5" xfId="0" applyFont="1" applyBorder="1" applyAlignment="1">
      <alignment horizontal="center" vertical="center"/>
    </xf>
    <xf numFmtId="0" fontId="47" fillId="0" borderId="4" xfId="0" applyFont="1" applyBorder="1" applyAlignment="1">
      <alignment horizontal="center" vertical="center"/>
    </xf>
    <xf numFmtId="0" fontId="47" fillId="0" borderId="1" xfId="0" applyFont="1" applyBorder="1" applyAlignment="1">
      <alignment horizontal="center" vertical="center"/>
    </xf>
    <xf numFmtId="0" fontId="47" fillId="0" borderId="6" xfId="0" applyFont="1" applyBorder="1" applyAlignment="1">
      <alignment horizontal="center" vertical="center"/>
    </xf>
    <xf numFmtId="0" fontId="47" fillId="0" borderId="10" xfId="0" applyFont="1" applyBorder="1" applyAlignment="1">
      <alignment horizontal="center" vertical="center"/>
    </xf>
    <xf numFmtId="0" fontId="47" fillId="0" borderId="7" xfId="0" applyFont="1" applyBorder="1" applyAlignment="1">
      <alignment horizontal="center" vertical="center"/>
    </xf>
    <xf numFmtId="0" fontId="47" fillId="0" borderId="8" xfId="0" applyFont="1" applyBorder="1" applyAlignment="1">
      <alignment horizontal="center" vertical="center"/>
    </xf>
    <xf numFmtId="0" fontId="47" fillId="0" borderId="12" xfId="0" applyFont="1" applyBorder="1" applyAlignment="1">
      <alignment horizontal="center" vertical="center"/>
    </xf>
    <xf numFmtId="0" fontId="47" fillId="0" borderId="9" xfId="0" applyFont="1" applyBorder="1" applyAlignment="1">
      <alignment horizontal="center" vertical="center"/>
    </xf>
    <xf numFmtId="0" fontId="47" fillId="0" borderId="1" xfId="0" applyFont="1" applyBorder="1" applyAlignment="1">
      <alignment horizontal="center" vertical="center" wrapText="1"/>
    </xf>
    <xf numFmtId="0" fontId="47" fillId="0" borderId="1" xfId="0" applyFont="1" applyBorder="1" applyAlignment="1">
      <alignment horizontal="center"/>
    </xf>
    <xf numFmtId="0" fontId="47" fillId="0" borderId="3" xfId="0" applyFont="1" applyBorder="1" applyAlignment="1">
      <alignment horizontal="center"/>
    </xf>
    <xf numFmtId="0" fontId="47" fillId="0" borderId="5" xfId="0" applyFont="1" applyBorder="1" applyAlignment="1">
      <alignment horizontal="center"/>
    </xf>
    <xf numFmtId="0" fontId="47" fillId="0" borderId="4" xfId="0" applyFont="1" applyBorder="1" applyAlignment="1">
      <alignment horizontal="center"/>
    </xf>
    <xf numFmtId="0" fontId="48" fillId="0" borderId="3" xfId="0" applyFont="1" applyBorder="1" applyAlignment="1">
      <alignment horizontal="left" vertical="center"/>
    </xf>
    <xf numFmtId="0" fontId="48" fillId="0" borderId="4" xfId="0" applyFont="1" applyBorder="1" applyAlignment="1">
      <alignment horizontal="left" vertical="center"/>
    </xf>
    <xf numFmtId="165" fontId="47" fillId="0" borderId="1" xfId="0" applyNumberFormat="1" applyFont="1" applyBorder="1" applyAlignment="1">
      <alignment horizontal="center"/>
    </xf>
    <xf numFmtId="165" fontId="49" fillId="0" borderId="1" xfId="0" applyNumberFormat="1" applyFont="1" applyBorder="1" applyAlignment="1">
      <alignment horizontal="center"/>
    </xf>
    <xf numFmtId="165" fontId="48" fillId="0" borderId="1" xfId="0" applyNumberFormat="1" applyFont="1" applyBorder="1" applyAlignment="1">
      <alignment horizontal="center"/>
    </xf>
    <xf numFmtId="0" fontId="48" fillId="0" borderId="5" xfId="0" applyFont="1" applyBorder="1" applyAlignment="1">
      <alignment horizontal="left" vertical="center"/>
    </xf>
    <xf numFmtId="0" fontId="47" fillId="0" borderId="0" xfId="0" applyFont="1" applyAlignment="1">
      <alignment horizontal="right" vertical="center"/>
    </xf>
    <xf numFmtId="164" fontId="20" fillId="0" borderId="1" xfId="0" applyNumberFormat="1" applyFont="1" applyBorder="1" applyAlignment="1">
      <alignment horizontal="center" vertical="center"/>
    </xf>
    <xf numFmtId="0" fontId="47" fillId="0" borderId="5" xfId="0" applyFont="1" applyBorder="1" applyAlignment="1">
      <alignment horizontal="left" vertical="center" wrapText="1"/>
    </xf>
    <xf numFmtId="0" fontId="3" fillId="0" borderId="1" xfId="0" applyFont="1" applyBorder="1" applyAlignment="1">
      <alignment vertical="center"/>
    </xf>
    <xf numFmtId="164" fontId="18" fillId="0" borderId="1" xfId="0" applyNumberFormat="1" applyFont="1" applyBorder="1" applyAlignment="1">
      <alignment vertical="center"/>
    </xf>
    <xf numFmtId="1" fontId="18" fillId="0" borderId="1" xfId="0" applyNumberFormat="1" applyFont="1" applyBorder="1" applyAlignment="1">
      <alignment horizontal="center" vertical="center"/>
    </xf>
    <xf numFmtId="164" fontId="3" fillId="0" borderId="1" xfId="0" applyNumberFormat="1" applyFont="1" applyBorder="1" applyAlignment="1">
      <alignment vertical="center"/>
    </xf>
    <xf numFmtId="0" fontId="1" fillId="0" borderId="0" xfId="0" applyFont="1" applyAlignment="1">
      <alignment vertical="center"/>
    </xf>
    <xf numFmtId="164" fontId="16" fillId="0" borderId="1" xfId="0" applyNumberFormat="1" applyFont="1" applyBorder="1" applyAlignment="1">
      <alignment vertical="center"/>
    </xf>
    <xf numFmtId="1" fontId="38" fillId="0" borderId="1" xfId="0" applyNumberFormat="1" applyFont="1" applyBorder="1" applyAlignment="1">
      <alignment horizontal="center" vertical="center"/>
    </xf>
    <xf numFmtId="164" fontId="3" fillId="0" borderId="1" xfId="4" applyNumberFormat="1" applyFont="1" applyBorder="1" applyAlignment="1">
      <alignment horizontal="right" vertical="center"/>
    </xf>
    <xf numFmtId="1" fontId="3" fillId="0" borderId="1" xfId="0" applyNumberFormat="1" applyFont="1" applyBorder="1" applyAlignment="1">
      <alignment horizontal="center" vertical="center"/>
    </xf>
    <xf numFmtId="164" fontId="1" fillId="0" borderId="1" xfId="0" applyNumberFormat="1" applyFont="1" applyBorder="1" applyAlignment="1">
      <alignment vertical="center"/>
    </xf>
    <xf numFmtId="1" fontId="1" fillId="0" borderId="1" xfId="0" applyNumberFormat="1" applyFont="1" applyBorder="1" applyAlignment="1">
      <alignment horizontal="center" vertical="center"/>
    </xf>
    <xf numFmtId="0" fontId="6" fillId="2" borderId="1" xfId="0" applyFont="1" applyFill="1" applyBorder="1" applyAlignment="1">
      <alignment horizontal="center"/>
    </xf>
    <xf numFmtId="49" fontId="6" fillId="2" borderId="1" xfId="0" applyNumberFormat="1" applyFont="1" applyFill="1" applyBorder="1" applyAlignment="1">
      <alignment horizontal="center"/>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11" xfId="0" applyFont="1" applyFill="1" applyBorder="1"/>
    <xf numFmtId="0" fontId="6" fillId="0" borderId="0" xfId="0" applyFont="1" applyFill="1"/>
    <xf numFmtId="0" fontId="6" fillId="0" borderId="13" xfId="0" applyFont="1" applyFill="1" applyBorder="1"/>
    <xf numFmtId="0" fontId="6" fillId="0" borderId="11" xfId="0" applyFont="1" applyFill="1" applyBorder="1" applyAlignment="1">
      <alignment horizontal="left" vertical="center"/>
    </xf>
    <xf numFmtId="0" fontId="6" fillId="0" borderId="0" xfId="0" applyFont="1" applyFill="1" applyAlignment="1">
      <alignment horizontal="left" vertical="center"/>
    </xf>
    <xf numFmtId="0" fontId="6" fillId="0" borderId="13" xfId="0" applyFont="1" applyFill="1" applyBorder="1" applyAlignment="1">
      <alignment horizontal="left" vertical="center"/>
    </xf>
    <xf numFmtId="0" fontId="11"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64" fontId="7" fillId="0" borderId="1" xfId="0" applyNumberFormat="1" applyFont="1" applyFill="1" applyBorder="1" applyAlignment="1">
      <alignment horizontal="center" vertical="center"/>
    </xf>
    <xf numFmtId="164" fontId="6" fillId="0" borderId="1" xfId="0" applyNumberFormat="1" applyFont="1" applyFill="1" applyBorder="1" applyAlignment="1">
      <alignment horizontal="center" vertical="center"/>
    </xf>
    <xf numFmtId="0" fontId="6" fillId="0" borderId="1" xfId="0" applyFont="1" applyFill="1" applyBorder="1"/>
    <xf numFmtId="164" fontId="7" fillId="0" borderId="1" xfId="0" applyNumberFormat="1" applyFont="1" applyFill="1" applyBorder="1" applyAlignment="1">
      <alignment horizontal="center"/>
    </xf>
    <xf numFmtId="164" fontId="7" fillId="0" borderId="1" xfId="0" applyNumberFormat="1" applyFont="1" applyFill="1" applyBorder="1"/>
    <xf numFmtId="0" fontId="6" fillId="0" borderId="1" xfId="0" applyFont="1" applyFill="1" applyBorder="1" applyAlignment="1">
      <alignment vertical="center"/>
    </xf>
    <xf numFmtId="0" fontId="6" fillId="0" borderId="1" xfId="0" applyFont="1" applyFill="1" applyBorder="1" applyAlignment="1">
      <alignment horizontal="center"/>
    </xf>
    <xf numFmtId="164" fontId="6" fillId="0" borderId="1" xfId="0" applyNumberFormat="1" applyFont="1" applyFill="1" applyBorder="1" applyAlignment="1">
      <alignment horizontal="center"/>
    </xf>
    <xf numFmtId="0" fontId="7" fillId="0" borderId="1" xfId="0" applyFont="1" applyFill="1" applyBorder="1" applyAlignment="1">
      <alignment horizontal="center" vertical="center"/>
    </xf>
    <xf numFmtId="0" fontId="9" fillId="0" borderId="1" xfId="0" applyFont="1" applyFill="1" applyBorder="1" applyAlignment="1">
      <alignment horizontal="right" vertical="center"/>
    </xf>
    <xf numFmtId="0" fontId="9" fillId="0" borderId="1" xfId="0" applyFont="1" applyFill="1" applyBorder="1" applyAlignment="1">
      <alignment horizontal="center" vertical="center"/>
    </xf>
    <xf numFmtId="0" fontId="9" fillId="0" borderId="1" xfId="0" applyFont="1" applyFill="1" applyBorder="1"/>
    <xf numFmtId="164" fontId="9" fillId="0" borderId="1" xfId="0" applyNumberFormat="1" applyFont="1" applyFill="1" applyBorder="1" applyAlignment="1">
      <alignment horizontal="center" vertical="center"/>
    </xf>
    <xf numFmtId="49" fontId="47" fillId="2" borderId="1" xfId="0" applyNumberFormat="1" applyFont="1" applyFill="1" applyBorder="1" applyAlignment="1">
      <alignment horizontal="center" vertical="center"/>
    </xf>
    <xf numFmtId="0" fontId="0" fillId="2" borderId="0" xfId="0" applyFill="1"/>
    <xf numFmtId="0" fontId="6" fillId="2" borderId="13" xfId="0" applyFont="1" applyFill="1" applyBorder="1"/>
    <xf numFmtId="0" fontId="11" fillId="2" borderId="14" xfId="0" applyFont="1" applyFill="1" applyBorder="1" applyAlignment="1">
      <alignment horizontal="center" vertical="center"/>
    </xf>
    <xf numFmtId="0" fontId="6" fillId="2" borderId="2" xfId="0" applyFont="1" applyFill="1" applyBorder="1" applyAlignment="1">
      <alignment horizontal="center" vertical="center" textRotation="90"/>
    </xf>
    <xf numFmtId="0" fontId="16" fillId="2" borderId="1" xfId="2" applyFont="1" applyFill="1" applyBorder="1" applyAlignment="1" applyProtection="1">
      <alignment horizontal="center" vertical="center" wrapText="1"/>
      <protection locked="0"/>
    </xf>
    <xf numFmtId="49" fontId="6" fillId="2" borderId="1" xfId="0" applyNumberFormat="1" applyFont="1" applyFill="1" applyBorder="1" applyAlignment="1">
      <alignment horizontal="center" vertical="center"/>
    </xf>
    <xf numFmtId="49" fontId="16" fillId="2" borderId="1" xfId="0" applyNumberFormat="1" applyFont="1" applyFill="1" applyBorder="1" applyAlignment="1">
      <alignment horizontal="center" vertical="center"/>
    </xf>
    <xf numFmtId="1" fontId="16" fillId="2" borderId="1" xfId="0" applyNumberFormat="1" applyFont="1" applyFill="1" applyBorder="1" applyAlignment="1">
      <alignment horizontal="center" vertical="center"/>
    </xf>
    <xf numFmtId="3" fontId="16" fillId="2" borderId="1" xfId="0" applyNumberFormat="1" applyFont="1" applyFill="1" applyBorder="1" applyAlignment="1">
      <alignment horizontal="center" vertical="center"/>
    </xf>
    <xf numFmtId="3" fontId="6" fillId="2" borderId="1" xfId="0" applyNumberFormat="1" applyFont="1" applyFill="1" applyBorder="1" applyAlignment="1">
      <alignment horizontal="center" vertical="center"/>
    </xf>
    <xf numFmtId="1" fontId="6" fillId="2" borderId="1" xfId="0" applyNumberFormat="1" applyFont="1" applyFill="1" applyBorder="1" applyAlignment="1">
      <alignment horizontal="center" vertical="center"/>
    </xf>
    <xf numFmtId="164" fontId="16" fillId="2" borderId="2" xfId="0" applyNumberFormat="1" applyFont="1" applyFill="1" applyBorder="1" applyAlignment="1">
      <alignment horizontal="center" vertical="center" wrapText="1"/>
    </xf>
    <xf numFmtId="164" fontId="16" fillId="2" borderId="2" xfId="0" applyNumberFormat="1" applyFont="1" applyFill="1" applyBorder="1" applyAlignment="1">
      <alignment horizontal="center" vertical="center"/>
    </xf>
    <xf numFmtId="1" fontId="16" fillId="2" borderId="2" xfId="0" applyNumberFormat="1" applyFont="1" applyFill="1" applyBorder="1" applyAlignment="1">
      <alignment horizontal="center" vertical="center"/>
    </xf>
    <xf numFmtId="0" fontId="16" fillId="2" borderId="3" xfId="0" applyFont="1" applyFill="1" applyBorder="1" applyAlignment="1">
      <alignment horizontal="center" vertical="center"/>
    </xf>
    <xf numFmtId="1" fontId="16" fillId="2" borderId="14" xfId="0" applyNumberFormat="1" applyFont="1" applyFill="1" applyBorder="1" applyAlignment="1">
      <alignment horizontal="center" vertical="center" wrapText="1"/>
    </xf>
    <xf numFmtId="1" fontId="16" fillId="2" borderId="14" xfId="0" applyNumberFormat="1" applyFont="1" applyFill="1" applyBorder="1" applyAlignment="1">
      <alignment horizontal="center" vertical="center"/>
    </xf>
    <xf numFmtId="164" fontId="16" fillId="2" borderId="1" xfId="0" applyNumberFormat="1" applyFont="1" applyFill="1" applyBorder="1" applyAlignment="1">
      <alignment horizontal="center" vertical="center"/>
    </xf>
    <xf numFmtId="164" fontId="16" fillId="2" borderId="1" xfId="0" applyNumberFormat="1" applyFont="1" applyFill="1" applyBorder="1" applyAlignment="1">
      <alignment horizontal="center" vertical="center" wrapText="1"/>
    </xf>
    <xf numFmtId="1" fontId="86" fillId="2" borderId="1" xfId="0" applyNumberFormat="1" applyFont="1" applyFill="1" applyBorder="1" applyAlignment="1">
      <alignment horizontal="center" vertical="center"/>
    </xf>
    <xf numFmtId="0" fontId="16" fillId="2" borderId="1" xfId="0" applyFont="1" applyFill="1" applyBorder="1" applyAlignment="1">
      <alignment horizontal="center" vertical="center" wrapText="1"/>
    </xf>
    <xf numFmtId="0" fontId="28" fillId="2" borderId="14" xfId="0" applyFont="1" applyFill="1" applyBorder="1" applyAlignment="1">
      <alignment horizontal="center" vertical="center"/>
    </xf>
    <xf numFmtId="0" fontId="19" fillId="2" borderId="2" xfId="0" applyFont="1" applyFill="1" applyBorder="1" applyAlignment="1">
      <alignment horizontal="center" vertical="center" textRotation="90"/>
    </xf>
    <xf numFmtId="166" fontId="6" fillId="2" borderId="1" xfId="0" applyNumberFormat="1" applyFont="1" applyFill="1" applyBorder="1" applyAlignment="1">
      <alignment horizontal="center" vertical="center"/>
    </xf>
    <xf numFmtId="0" fontId="6" fillId="2" borderId="0" xfId="0" applyFont="1" applyFill="1" applyAlignment="1">
      <alignment horizontal="left" vertical="top" wrapText="1"/>
    </xf>
    <xf numFmtId="0" fontId="25" fillId="2" borderId="14" xfId="0" applyFont="1" applyFill="1" applyBorder="1" applyAlignment="1">
      <alignment horizontal="center" vertical="center"/>
    </xf>
    <xf numFmtId="0" fontId="16" fillId="2" borderId="2" xfId="0" applyFont="1" applyFill="1" applyBorder="1" applyAlignment="1">
      <alignment horizontal="center" vertical="center" textRotation="90"/>
    </xf>
    <xf numFmtId="2" fontId="16" fillId="2" borderId="1" xfId="0" applyNumberFormat="1" applyFont="1" applyFill="1" applyBorder="1" applyAlignment="1">
      <alignment horizontal="center" vertical="center"/>
    </xf>
    <xf numFmtId="2" fontId="6" fillId="2" borderId="1" xfId="0" applyNumberFormat="1" applyFont="1" applyFill="1" applyBorder="1" applyAlignment="1">
      <alignment horizontal="center" vertical="center"/>
    </xf>
    <xf numFmtId="164" fontId="6" fillId="2" borderId="1" xfId="1" applyNumberFormat="1" applyFont="1" applyFill="1" applyBorder="1" applyAlignment="1">
      <alignment horizontal="center" vertical="center"/>
    </xf>
    <xf numFmtId="164" fontId="16" fillId="2" borderId="1" xfId="1" applyNumberFormat="1" applyFont="1" applyFill="1" applyBorder="1" applyAlignment="1">
      <alignment horizontal="center" vertical="center"/>
    </xf>
    <xf numFmtId="0" fontId="16" fillId="2" borderId="1" xfId="0" applyFont="1" applyFill="1" applyBorder="1" applyAlignment="1">
      <alignment horizontal="center" vertical="center" textRotation="90" wrapText="1"/>
    </xf>
    <xf numFmtId="167" fontId="16" fillId="2" borderId="1" xfId="0" applyNumberFormat="1" applyFont="1" applyFill="1" applyBorder="1" applyAlignment="1">
      <alignment horizontal="center" vertical="center"/>
    </xf>
    <xf numFmtId="167" fontId="6" fillId="2" borderId="1" xfId="0" applyNumberFormat="1" applyFont="1" applyFill="1" applyBorder="1" applyAlignment="1">
      <alignment horizontal="center" vertical="center"/>
    </xf>
    <xf numFmtId="0" fontId="19" fillId="2" borderId="11" xfId="0" applyFont="1" applyFill="1" applyBorder="1"/>
    <xf numFmtId="0" fontId="19" fillId="2" borderId="0" xfId="0" applyFont="1" applyFill="1"/>
    <xf numFmtId="0" fontId="28" fillId="2" borderId="20" xfId="0" applyFont="1" applyFill="1" applyBorder="1" applyAlignment="1">
      <alignment horizontal="center" vertical="center"/>
    </xf>
    <xf numFmtId="0" fontId="28" fillId="2" borderId="21" xfId="0" applyFont="1" applyFill="1" applyBorder="1" applyAlignment="1">
      <alignment horizontal="center" vertical="center"/>
    </xf>
    <xf numFmtId="0" fontId="19" fillId="2" borderId="50" xfId="0" applyFont="1" applyFill="1" applyBorder="1" applyAlignment="1">
      <alignment horizontal="center" vertical="center" textRotation="90"/>
    </xf>
    <xf numFmtId="0" fontId="19" fillId="2" borderId="51" xfId="0" applyFont="1" applyFill="1" applyBorder="1" applyAlignment="1">
      <alignment horizontal="center" vertical="center" textRotation="90" wrapText="1"/>
    </xf>
    <xf numFmtId="164" fontId="19" fillId="2" borderId="23" xfId="0" applyNumberFormat="1" applyFont="1" applyFill="1" applyBorder="1" applyAlignment="1">
      <alignment horizontal="center" vertical="center"/>
    </xf>
    <xf numFmtId="0" fontId="19" fillId="2" borderId="23" xfId="0" applyFont="1" applyFill="1" applyBorder="1" applyAlignment="1">
      <alignment horizontal="center" vertical="center"/>
    </xf>
    <xf numFmtId="0" fontId="19" fillId="2" borderId="52" xfId="0" applyFont="1" applyFill="1" applyBorder="1" applyAlignment="1">
      <alignment horizontal="center" vertical="center"/>
    </xf>
    <xf numFmtId="0" fontId="19" fillId="2" borderId="39" xfId="0" applyFont="1" applyFill="1" applyBorder="1" applyAlignment="1">
      <alignment horizontal="center" vertical="center"/>
    </xf>
    <xf numFmtId="0" fontId="19" fillId="2" borderId="53" xfId="0" applyFont="1" applyFill="1" applyBorder="1" applyAlignment="1">
      <alignment horizontal="center" vertical="center"/>
    </xf>
    <xf numFmtId="0" fontId="19" fillId="2" borderId="1" xfId="0" applyFont="1" applyFill="1" applyBorder="1" applyAlignment="1">
      <alignment horizontal="center" vertical="center" textRotation="90" wrapText="1"/>
    </xf>
    <xf numFmtId="0" fontId="49" fillId="2" borderId="23" xfId="0" applyFont="1" applyFill="1" applyBorder="1" applyAlignment="1">
      <alignment horizontal="center" vertical="center"/>
    </xf>
    <xf numFmtId="0" fontId="47" fillId="2" borderId="1" xfId="0" applyFont="1" applyFill="1" applyBorder="1" applyAlignment="1">
      <alignment horizontal="center" vertical="center" textRotation="90"/>
    </xf>
    <xf numFmtId="0" fontId="47" fillId="2" borderId="23" xfId="0" applyFont="1" applyFill="1" applyBorder="1" applyAlignment="1">
      <alignment horizontal="center" vertical="center" textRotation="90"/>
    </xf>
    <xf numFmtId="0" fontId="6" fillId="2" borderId="23" xfId="0" applyFont="1" applyFill="1" applyBorder="1" applyAlignment="1">
      <alignment horizontal="center" vertical="center"/>
    </xf>
    <xf numFmtId="0" fontId="6" fillId="2" borderId="0" xfId="0" applyFont="1" applyFill="1" applyAlignment="1">
      <alignment horizontal="center" vertical="center"/>
    </xf>
    <xf numFmtId="1" fontId="16" fillId="2" borderId="1" xfId="5" applyNumberFormat="1" applyFont="1" applyFill="1" applyBorder="1" applyAlignment="1">
      <alignment horizontal="center" vertical="center" wrapText="1"/>
    </xf>
    <xf numFmtId="164" fontId="16" fillId="2" borderId="1" xfId="5" applyNumberFormat="1" applyFont="1" applyFill="1" applyBorder="1" applyAlignment="1">
      <alignment horizontal="center" vertical="center" wrapText="1"/>
    </xf>
    <xf numFmtId="164" fontId="16" fillId="2" borderId="1" xfId="5" applyNumberFormat="1" applyFont="1" applyFill="1" applyBorder="1" applyAlignment="1">
      <alignment horizontal="center" vertical="center"/>
    </xf>
    <xf numFmtId="0" fontId="6" fillId="2" borderId="25" xfId="0" applyFont="1" applyFill="1" applyBorder="1" applyAlignment="1">
      <alignment horizontal="center" vertical="center"/>
    </xf>
    <xf numFmtId="0" fontId="16" fillId="2" borderId="25" xfId="0" applyFont="1" applyFill="1" applyBorder="1" applyAlignment="1">
      <alignment horizontal="center" vertical="center"/>
    </xf>
    <xf numFmtId="0" fontId="57" fillId="2" borderId="20" xfId="0" applyFont="1" applyFill="1" applyBorder="1" applyAlignment="1">
      <alignment horizontal="center" vertical="center"/>
    </xf>
    <xf numFmtId="0" fontId="57" fillId="2" borderId="21" xfId="0" applyFont="1" applyFill="1" applyBorder="1" applyAlignment="1">
      <alignment horizontal="center" vertical="center"/>
    </xf>
    <xf numFmtId="164" fontId="19" fillId="2" borderId="62" xfId="0" applyNumberFormat="1" applyFont="1" applyFill="1" applyBorder="1" applyAlignment="1">
      <alignment horizontal="center" vertical="center"/>
    </xf>
    <xf numFmtId="0" fontId="47" fillId="2" borderId="14" xfId="0" applyFont="1" applyFill="1" applyBorder="1" applyAlignment="1">
      <alignment horizontal="center" vertical="center" wrapText="1"/>
    </xf>
    <xf numFmtId="164" fontId="47" fillId="2" borderId="1" xfId="0" applyNumberFormat="1" applyFont="1" applyFill="1" applyBorder="1" applyAlignment="1">
      <alignment horizontal="center" vertical="center"/>
    </xf>
    <xf numFmtId="164" fontId="47" fillId="2" borderId="39" xfId="0" applyNumberFormat="1" applyFont="1" applyFill="1" applyBorder="1" applyAlignment="1">
      <alignment horizontal="center" vertical="center"/>
    </xf>
    <xf numFmtId="0" fontId="19" fillId="2" borderId="2" xfId="0" applyFont="1" applyFill="1" applyBorder="1" applyAlignment="1">
      <alignment horizontal="center" vertical="center" wrapText="1"/>
    </xf>
    <xf numFmtId="2" fontId="19" fillId="2" borderId="2" xfId="0" applyNumberFormat="1" applyFont="1" applyFill="1" applyBorder="1" applyAlignment="1">
      <alignment horizontal="center" vertical="center"/>
    </xf>
    <xf numFmtId="0" fontId="47" fillId="2" borderId="2" xfId="0" applyFont="1" applyFill="1" applyBorder="1" applyAlignment="1">
      <alignment horizontal="center" vertical="center" textRotation="90"/>
    </xf>
    <xf numFmtId="0" fontId="42" fillId="2" borderId="1" xfId="0" applyFont="1" applyFill="1" applyBorder="1" applyAlignment="1">
      <alignment horizontal="center" vertical="center"/>
    </xf>
    <xf numFmtId="0" fontId="47" fillId="2" borderId="1" xfId="0" applyFont="1" applyFill="1" applyBorder="1" applyAlignment="1">
      <alignment horizontal="center" vertical="center" textRotation="90" wrapText="1"/>
    </xf>
    <xf numFmtId="0" fontId="0" fillId="2" borderId="0" xfId="0" applyFill="1" applyAlignment="1">
      <alignment vertical="center"/>
    </xf>
    <xf numFmtId="0" fontId="66" fillId="0" borderId="1" xfId="0" applyFont="1" applyBorder="1" applyAlignment="1">
      <alignment horizontal="center" vertical="center"/>
    </xf>
    <xf numFmtId="0" fontId="66" fillId="0" borderId="1" xfId="0" applyFont="1" applyBorder="1" applyAlignment="1">
      <alignment horizontal="center" vertical="center" wrapText="1"/>
    </xf>
    <xf numFmtId="0" fontId="37" fillId="0" borderId="0" xfId="0" applyFont="1"/>
    <xf numFmtId="0" fontId="37" fillId="2" borderId="0" xfId="0" applyFont="1" applyFill="1"/>
    <xf numFmtId="0" fontId="25" fillId="2" borderId="21" xfId="0" applyFont="1" applyFill="1" applyBorder="1" applyAlignment="1">
      <alignment horizontal="center" vertical="center"/>
    </xf>
    <xf numFmtId="0" fontId="25" fillId="2" borderId="2" xfId="0" applyFont="1" applyFill="1" applyBorder="1" applyAlignment="1">
      <alignment horizontal="center" vertical="center" textRotation="90"/>
    </xf>
    <xf numFmtId="0" fontId="25" fillId="2" borderId="50" xfId="0" applyFont="1" applyFill="1" applyBorder="1" applyAlignment="1">
      <alignment horizontal="center" vertical="center" textRotation="90"/>
    </xf>
    <xf numFmtId="2" fontId="42" fillId="2" borderId="1" xfId="0" applyNumberFormat="1" applyFont="1" applyFill="1" applyBorder="1" applyAlignment="1">
      <alignment horizontal="center" vertical="center" wrapText="1"/>
    </xf>
    <xf numFmtId="0" fontId="42" fillId="2" borderId="1" xfId="0" applyFont="1" applyFill="1" applyBorder="1" applyAlignment="1">
      <alignment horizontal="center" vertical="center" wrapText="1"/>
    </xf>
    <xf numFmtId="0" fontId="42" fillId="2" borderId="1" xfId="0" applyNumberFormat="1" applyFont="1" applyFill="1" applyBorder="1" applyAlignment="1">
      <alignment horizontal="center" vertical="center" wrapText="1"/>
    </xf>
    <xf numFmtId="1" fontId="42" fillId="2" borderId="1" xfId="0" applyNumberFormat="1" applyFont="1" applyFill="1" applyBorder="1" applyAlignment="1">
      <alignment horizontal="center" vertical="center" wrapText="1"/>
    </xf>
    <xf numFmtId="1" fontId="42" fillId="2" borderId="1" xfId="0" applyNumberFormat="1" applyFont="1" applyFill="1" applyBorder="1" applyAlignment="1">
      <alignment horizontal="center" vertical="center"/>
    </xf>
    <xf numFmtId="0" fontId="25" fillId="2" borderId="24" xfId="0" applyFont="1" applyFill="1" applyBorder="1" applyAlignment="1">
      <alignment horizontal="center" vertical="center" textRotation="90" wrapText="1"/>
    </xf>
    <xf numFmtId="0" fontId="42" fillId="2" borderId="25" xfId="0" applyFont="1" applyFill="1" applyBorder="1" applyAlignment="1">
      <alignment horizontal="center" vertical="center"/>
    </xf>
    <xf numFmtId="0" fontId="37" fillId="2" borderId="1" xfId="0" applyFont="1" applyFill="1" applyBorder="1" applyAlignment="1">
      <alignment horizontal="center" vertical="center" wrapText="1"/>
    </xf>
    <xf numFmtId="0" fontId="37" fillId="0" borderId="0" xfId="0" applyFont="1" applyBorder="1"/>
    <xf numFmtId="0" fontId="42" fillId="0" borderId="1" xfId="0" applyFont="1" applyBorder="1" applyAlignment="1">
      <alignment horizontal="center" vertical="center"/>
    </xf>
    <xf numFmtId="0" fontId="42" fillId="0" borderId="1" xfId="0" applyFont="1" applyBorder="1" applyAlignment="1">
      <alignment horizontal="center" vertical="center" wrapText="1"/>
    </xf>
    <xf numFmtId="0" fontId="20" fillId="2" borderId="1" xfId="0" applyFont="1" applyFill="1" applyBorder="1" applyAlignment="1">
      <alignment horizontal="center" vertical="center"/>
    </xf>
    <xf numFmtId="0" fontId="20" fillId="0" borderId="1" xfId="0" applyFont="1" applyFill="1" applyBorder="1" applyAlignment="1">
      <alignment horizontal="center" vertical="center"/>
    </xf>
    <xf numFmtId="1" fontId="89" fillId="2" borderId="1" xfId="0" applyNumberFormat="1" applyFont="1" applyFill="1" applyBorder="1" applyAlignment="1">
      <alignment horizontal="center" vertical="center" wrapText="1"/>
    </xf>
    <xf numFmtId="1" fontId="89" fillId="2" borderId="23" xfId="0" applyNumberFormat="1" applyFont="1" applyFill="1" applyBorder="1" applyAlignment="1">
      <alignment horizontal="center" vertical="center" wrapText="1"/>
    </xf>
    <xf numFmtId="0" fontId="25" fillId="2" borderId="23" xfId="0" applyFont="1" applyFill="1" applyBorder="1" applyAlignment="1">
      <alignment horizontal="center" vertical="center"/>
    </xf>
    <xf numFmtId="0" fontId="25" fillId="2" borderId="1" xfId="0" applyFont="1" applyFill="1" applyBorder="1" applyAlignment="1">
      <alignment horizontal="center" vertical="center" textRotation="90"/>
    </xf>
    <xf numFmtId="0" fontId="25" fillId="2" borderId="23" xfId="0" applyFont="1" applyFill="1" applyBorder="1" applyAlignment="1">
      <alignment horizontal="center" vertical="center" textRotation="90"/>
    </xf>
    <xf numFmtId="0" fontId="20" fillId="2" borderId="23" xfId="0" applyFont="1" applyFill="1" applyBorder="1" applyAlignment="1">
      <alignment horizontal="center" vertical="center"/>
    </xf>
    <xf numFmtId="0" fontId="89" fillId="2" borderId="1" xfId="0" applyFont="1" applyFill="1" applyBorder="1" applyAlignment="1">
      <alignment horizontal="center" vertical="center" wrapText="1"/>
    </xf>
    <xf numFmtId="0" fontId="89" fillId="2" borderId="23"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89" fillId="0" borderId="1" xfId="0" applyFont="1" applyFill="1" applyBorder="1" applyAlignment="1">
      <alignment horizontal="center" vertical="center" wrapText="1"/>
    </xf>
    <xf numFmtId="0" fontId="89" fillId="0" borderId="23" xfId="0" applyFont="1" applyFill="1" applyBorder="1" applyAlignment="1">
      <alignment horizontal="center" vertical="center" wrapText="1"/>
    </xf>
    <xf numFmtId="2" fontId="42" fillId="2" borderId="25" xfId="0" applyNumberFormat="1" applyFont="1" applyFill="1" applyBorder="1" applyAlignment="1">
      <alignment horizontal="center" vertical="center"/>
    </xf>
    <xf numFmtId="2" fontId="20" fillId="2" borderId="25" xfId="0" applyNumberFormat="1" applyFont="1" applyFill="1" applyBorder="1" applyAlignment="1">
      <alignment horizontal="center" vertical="center"/>
    </xf>
    <xf numFmtId="2" fontId="89" fillId="2" borderId="25" xfId="0" applyNumberFormat="1" applyFont="1" applyFill="1" applyBorder="1" applyAlignment="1">
      <alignment horizontal="center" vertical="center" wrapText="1"/>
    </xf>
    <xf numFmtId="2" fontId="89" fillId="2" borderId="29" xfId="0" applyNumberFormat="1" applyFont="1" applyFill="1" applyBorder="1" applyAlignment="1">
      <alignment horizontal="center" vertical="center" wrapText="1"/>
    </xf>
    <xf numFmtId="0" fontId="22" fillId="2" borderId="1" xfId="0" applyFont="1" applyFill="1" applyBorder="1" applyAlignment="1">
      <alignment horizontal="center" vertical="center" textRotation="90"/>
    </xf>
    <xf numFmtId="0" fontId="37" fillId="2" borderId="15" xfId="0" applyFont="1" applyFill="1" applyBorder="1" applyAlignment="1">
      <alignment horizontal="center" vertical="center"/>
    </xf>
    <xf numFmtId="0" fontId="37" fillId="2" borderId="14" xfId="0" applyFont="1" applyFill="1" applyBorder="1" applyAlignment="1">
      <alignment horizontal="center" vertical="center" wrapText="1"/>
    </xf>
    <xf numFmtId="0" fontId="42" fillId="2" borderId="14" xfId="0" applyFont="1" applyFill="1" applyBorder="1" applyAlignment="1">
      <alignment horizontal="center" vertical="center" wrapText="1"/>
    </xf>
    <xf numFmtId="0" fontId="37" fillId="2" borderId="53" xfId="0" applyFont="1" applyFill="1" applyBorder="1" applyAlignment="1">
      <alignment horizontal="center" vertical="center" wrapText="1"/>
    </xf>
    <xf numFmtId="0" fontId="37" fillId="2" borderId="2" xfId="0" applyFont="1" applyFill="1" applyBorder="1" applyAlignment="1">
      <alignment horizontal="center" vertical="center"/>
    </xf>
    <xf numFmtId="0" fontId="42" fillId="2" borderId="23" xfId="0" applyFont="1" applyFill="1" applyBorder="1" applyAlignment="1">
      <alignment horizontal="center" vertical="center"/>
    </xf>
    <xf numFmtId="1" fontId="42" fillId="2" borderId="23" xfId="0" applyNumberFormat="1" applyFont="1" applyFill="1" applyBorder="1" applyAlignment="1">
      <alignment horizontal="center" vertical="center" wrapText="1"/>
    </xf>
    <xf numFmtId="0" fontId="42" fillId="2" borderId="25" xfId="0" applyNumberFormat="1" applyFont="1" applyFill="1" applyBorder="1" applyAlignment="1">
      <alignment horizontal="center" vertical="center"/>
    </xf>
    <xf numFmtId="0" fontId="42" fillId="2" borderId="25" xfId="0" applyNumberFormat="1" applyFont="1" applyFill="1" applyBorder="1" applyAlignment="1">
      <alignment horizontal="center" vertical="center" wrapText="1"/>
    </xf>
    <xf numFmtId="0" fontId="42" fillId="2" borderId="29" xfId="0" applyNumberFormat="1" applyFont="1" applyFill="1" applyBorder="1" applyAlignment="1">
      <alignment horizontal="center" vertical="center" wrapText="1"/>
    </xf>
    <xf numFmtId="0" fontId="11" fillId="0" borderId="1" xfId="0" applyFont="1" applyBorder="1" applyAlignment="1">
      <alignment horizontal="center"/>
    </xf>
    <xf numFmtId="0" fontId="19" fillId="2" borderId="1"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1" xfId="0" applyFont="1" applyFill="1" applyBorder="1" applyAlignment="1">
      <alignment horizontal="center" vertical="center" wrapText="1"/>
    </xf>
    <xf numFmtId="0" fontId="47" fillId="2" borderId="1" xfId="0" applyFont="1" applyFill="1" applyBorder="1" applyAlignment="1">
      <alignment horizontal="center" vertical="center"/>
    </xf>
    <xf numFmtId="0" fontId="25" fillId="2" borderId="1" xfId="0" applyFont="1" applyFill="1" applyBorder="1" applyAlignment="1">
      <alignment horizontal="center" vertical="center"/>
    </xf>
    <xf numFmtId="0" fontId="54" fillId="2" borderId="20" xfId="0" applyFont="1" applyFill="1" applyBorder="1" applyAlignment="1">
      <alignment horizontal="center" vertical="center"/>
    </xf>
    <xf numFmtId="0" fontId="54" fillId="2" borderId="1" xfId="0" applyFont="1" applyFill="1" applyBorder="1" applyAlignment="1">
      <alignment horizontal="center" vertical="center" wrapText="1"/>
    </xf>
    <xf numFmtId="0" fontId="54" fillId="2" borderId="1" xfId="0" applyFont="1" applyFill="1" applyBorder="1" applyAlignment="1">
      <alignment horizontal="center" vertical="center" textRotation="90" wrapText="1"/>
    </xf>
    <xf numFmtId="0" fontId="47" fillId="2" borderId="1" xfId="0" applyFont="1" applyFill="1" applyBorder="1" applyAlignment="1">
      <alignment horizontal="center" vertical="center" textRotation="90" wrapText="1"/>
    </xf>
    <xf numFmtId="0" fontId="25" fillId="2" borderId="14" xfId="0" applyFont="1" applyFill="1" applyBorder="1" applyAlignment="1">
      <alignment horizontal="center" vertical="center" wrapText="1"/>
    </xf>
    <xf numFmtId="0" fontId="37" fillId="0" borderId="1" xfId="0" applyFont="1" applyBorder="1" applyAlignment="1">
      <alignment horizontal="center" vertical="center"/>
    </xf>
    <xf numFmtId="0" fontId="54" fillId="0" borderId="11" xfId="0" applyFont="1" applyBorder="1" applyAlignment="1">
      <alignment horizontal="left" vertical="center"/>
    </xf>
    <xf numFmtId="0" fontId="54" fillId="0" borderId="0" xfId="0" applyFont="1" applyAlignment="1">
      <alignment horizontal="left" vertical="center"/>
    </xf>
    <xf numFmtId="0" fontId="54" fillId="0" borderId="13" xfId="0" applyFont="1" applyBorder="1" applyAlignment="1">
      <alignment horizontal="left" vertical="center"/>
    </xf>
    <xf numFmtId="0" fontId="54" fillId="0" borderId="8" xfId="0" applyFont="1" applyBorder="1" applyAlignment="1">
      <alignment horizontal="left" vertical="center"/>
    </xf>
    <xf numFmtId="0" fontId="54" fillId="0" borderId="12" xfId="0" applyFont="1" applyBorder="1" applyAlignment="1">
      <alignment horizontal="left" vertical="center"/>
    </xf>
    <xf numFmtId="0" fontId="54" fillId="0" borderId="9" xfId="0" applyFont="1" applyBorder="1" applyAlignment="1">
      <alignment horizontal="left" vertical="center"/>
    </xf>
    <xf numFmtId="0" fontId="54" fillId="0" borderId="11" xfId="0" applyFont="1" applyBorder="1" applyAlignment="1">
      <alignment horizontal="left" vertical="center" wrapText="1"/>
    </xf>
    <xf numFmtId="0" fontId="54" fillId="0" borderId="0" xfId="0" applyFont="1" applyAlignment="1">
      <alignment horizontal="left" vertical="center" wrapText="1"/>
    </xf>
    <xf numFmtId="0" fontId="54" fillId="0" borderId="3" xfId="0" applyFont="1" applyBorder="1" applyAlignment="1">
      <alignment horizontal="center" vertical="center"/>
    </xf>
    <xf numFmtId="0" fontId="54" fillId="0" borderId="5" xfId="0" applyFont="1" applyBorder="1" applyAlignment="1">
      <alignment horizontal="center" vertical="center"/>
    </xf>
    <xf numFmtId="0" fontId="54" fillId="0" borderId="4" xfId="0" applyFont="1" applyBorder="1" applyAlignment="1">
      <alignment horizontal="center" vertical="center"/>
    </xf>
    <xf numFmtId="0" fontId="54" fillId="0" borderId="6" xfId="0" applyFont="1" applyBorder="1" applyAlignment="1">
      <alignment horizontal="left" vertical="center"/>
    </xf>
    <xf numFmtId="0" fontId="54" fillId="0" borderId="10" xfId="0" applyFont="1" applyBorder="1" applyAlignment="1">
      <alignment horizontal="left" vertical="center"/>
    </xf>
    <xf numFmtId="0" fontId="54" fillId="0" borderId="7" xfId="0" applyFont="1" applyBorder="1" applyAlignment="1">
      <alignment horizontal="left" vertical="center"/>
    </xf>
    <xf numFmtId="0" fontId="54" fillId="0" borderId="1" xfId="0" applyFont="1" applyBorder="1" applyAlignment="1">
      <alignment horizontal="center" vertical="center"/>
    </xf>
    <xf numFmtId="0" fontId="54" fillId="0" borderId="1" xfId="0" applyFont="1" applyBorder="1" applyAlignment="1">
      <alignment horizontal="center" textRotation="90" wrapText="1"/>
    </xf>
    <xf numFmtId="164" fontId="54" fillId="0" borderId="1" xfId="0" applyNumberFormat="1" applyFont="1" applyBorder="1" applyAlignment="1">
      <alignment horizontal="center" vertical="center"/>
    </xf>
    <xf numFmtId="164" fontId="19" fillId="0" borderId="1" xfId="0" applyNumberFormat="1" applyFont="1" applyBorder="1" applyAlignment="1">
      <alignment horizontal="center" vertical="center"/>
    </xf>
    <xf numFmtId="164" fontId="28" fillId="0" borderId="1" xfId="0" applyNumberFormat="1" applyFont="1" applyBorder="1" applyAlignment="1">
      <alignment horizontal="center" vertical="center"/>
    </xf>
    <xf numFmtId="0" fontId="54" fillId="0" borderId="1" xfId="0" applyFont="1" applyBorder="1" applyAlignment="1">
      <alignment horizontal="center"/>
    </xf>
    <xf numFmtId="0" fontId="17" fillId="2" borderId="2" xfId="0" applyFont="1" applyFill="1" applyBorder="1" applyAlignment="1">
      <alignment horizontal="left" vertical="center" textRotation="90" wrapText="1"/>
    </xf>
    <xf numFmtId="0" fontId="27" fillId="0" borderId="3" xfId="0" applyFont="1" applyBorder="1" applyAlignment="1">
      <alignment horizontal="left" vertical="center"/>
    </xf>
    <xf numFmtId="0" fontId="27" fillId="0" borderId="5" xfId="0" applyFont="1" applyBorder="1" applyAlignment="1">
      <alignment horizontal="left" vertical="center"/>
    </xf>
    <xf numFmtId="0" fontId="27" fillId="0" borderId="4" xfId="0" applyFont="1" applyBorder="1" applyAlignment="1">
      <alignment horizontal="left" vertical="center"/>
    </xf>
    <xf numFmtId="0" fontId="54" fillId="2" borderId="1" xfId="0" applyFont="1" applyFill="1" applyBorder="1" applyAlignment="1">
      <alignment horizontal="center" vertical="center"/>
    </xf>
    <xf numFmtId="0" fontId="54" fillId="2" borderId="1" xfId="0" applyFont="1" applyFill="1" applyBorder="1" applyAlignment="1">
      <alignment horizontal="center"/>
    </xf>
    <xf numFmtId="0" fontId="27" fillId="0" borderId="3" xfId="0" applyFont="1" applyBorder="1" applyAlignment="1">
      <alignment horizontal="center"/>
    </xf>
    <xf numFmtId="0" fontId="27" fillId="0" borderId="4" xfId="0" applyFont="1" applyBorder="1" applyAlignment="1">
      <alignment horizontal="center"/>
    </xf>
    <xf numFmtId="0" fontId="55" fillId="0" borderId="1" xfId="0" applyFont="1" applyBorder="1" applyAlignment="1">
      <alignment horizontal="center" vertical="center"/>
    </xf>
    <xf numFmtId="164" fontId="55" fillId="0" borderId="1" xfId="0" applyNumberFormat="1" applyFont="1" applyBorder="1" applyAlignment="1">
      <alignment horizontal="center" vertical="center"/>
    </xf>
    <xf numFmtId="164" fontId="27" fillId="0" borderId="1" xfId="0" applyNumberFormat="1" applyFont="1" applyBorder="1" applyAlignment="1">
      <alignment horizontal="center" vertical="center"/>
    </xf>
    <xf numFmtId="164" fontId="54" fillId="0" borderId="1" xfId="0" applyNumberFormat="1" applyFont="1" applyBorder="1" applyAlignment="1">
      <alignment horizontal="center"/>
    </xf>
    <xf numFmtId="0" fontId="54" fillId="0" borderId="1" xfId="0" applyFont="1" applyBorder="1" applyAlignment="1">
      <alignment horizontal="center" vertical="center" wrapText="1"/>
    </xf>
    <xf numFmtId="0" fontId="54" fillId="0" borderId="1" xfId="0" applyFont="1" applyBorder="1" applyAlignment="1">
      <alignment horizontal="center" vertical="center" textRotation="90"/>
    </xf>
    <xf numFmtId="0" fontId="54" fillId="0" borderId="4" xfId="0" applyFont="1" applyBorder="1" applyAlignment="1">
      <alignment horizontal="center"/>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164" fontId="27" fillId="0" borderId="1" xfId="0" applyNumberFormat="1" applyFont="1" applyBorder="1" applyAlignment="1">
      <alignment horizontal="center"/>
    </xf>
    <xf numFmtId="0" fontId="27" fillId="0" borderId="0" xfId="0" applyFont="1" applyAlignment="1">
      <alignment horizontal="center" vertical="center"/>
    </xf>
    <xf numFmtId="164" fontId="42" fillId="0" borderId="1" xfId="0" applyNumberFormat="1" applyFont="1" applyBorder="1" applyAlignment="1">
      <alignment horizontal="center" vertical="center"/>
    </xf>
    <xf numFmtId="164" fontId="22" fillId="0" borderId="1" xfId="0" applyNumberFormat="1" applyFont="1" applyBorder="1" applyAlignment="1">
      <alignment horizontal="center" vertical="center"/>
    </xf>
    <xf numFmtId="0" fontId="37" fillId="2" borderId="1"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2" xfId="0" applyFont="1" applyFill="1" applyBorder="1" applyAlignment="1">
      <alignment horizontal="center" vertical="center" textRotation="90" wrapText="1"/>
    </xf>
    <xf numFmtId="164" fontId="36" fillId="0" borderId="1" xfId="0" applyNumberFormat="1" applyFont="1" applyBorder="1" applyAlignment="1">
      <alignment horizontal="center" vertical="center"/>
    </xf>
    <xf numFmtId="0" fontId="36" fillId="0" borderId="1" xfId="0" applyFont="1" applyBorder="1" applyAlignment="1">
      <alignment horizontal="center" vertical="center"/>
    </xf>
    <xf numFmtId="0" fontId="42" fillId="0" borderId="1" xfId="0" applyFont="1" applyBorder="1" applyAlignment="1">
      <alignment horizontal="center" vertical="center"/>
    </xf>
    <xf numFmtId="164" fontId="42" fillId="0" borderId="1" xfId="0" applyNumberFormat="1" applyFont="1" applyBorder="1" applyAlignment="1">
      <alignment horizontal="center"/>
    </xf>
    <xf numFmtId="164" fontId="22" fillId="0" borderId="1" xfId="0" applyNumberFormat="1" applyFont="1" applyBorder="1" applyAlignment="1">
      <alignment horizontal="center"/>
    </xf>
    <xf numFmtId="0" fontId="66" fillId="0" borderId="1" xfId="0" applyFont="1" applyBorder="1" applyAlignment="1">
      <alignment horizontal="center" vertical="center"/>
    </xf>
    <xf numFmtId="164" fontId="66" fillId="0" borderId="1" xfId="0" applyNumberFormat="1" applyFont="1" applyBorder="1" applyAlignment="1">
      <alignment horizontal="center" vertical="center"/>
    </xf>
    <xf numFmtId="0" fontId="42" fillId="0" borderId="1" xfId="0" applyFont="1" applyBorder="1" applyAlignment="1">
      <alignment horizontal="center"/>
    </xf>
    <xf numFmtId="49" fontId="42" fillId="0" borderId="1" xfId="0" applyNumberFormat="1" applyFont="1" applyBorder="1" applyAlignment="1">
      <alignment horizontal="center"/>
    </xf>
    <xf numFmtId="0" fontId="66" fillId="0" borderId="1" xfId="0" applyFont="1" applyBorder="1" applyAlignment="1">
      <alignment horizontal="center" vertical="center" wrapText="1"/>
    </xf>
    <xf numFmtId="0" fontId="42" fillId="0" borderId="0" xfId="0" applyFont="1" applyAlignment="1">
      <alignment horizontal="left" vertical="center"/>
    </xf>
    <xf numFmtId="0" fontId="42" fillId="0" borderId="1" xfId="0" applyFont="1" applyBorder="1" applyAlignment="1">
      <alignment horizontal="center" vertical="center" wrapText="1"/>
    </xf>
    <xf numFmtId="0" fontId="42" fillId="0" borderId="1" xfId="0" applyFont="1" applyBorder="1" applyAlignment="1">
      <alignment horizontal="center" vertical="center" textRotation="90"/>
    </xf>
    <xf numFmtId="0" fontId="54" fillId="0" borderId="3" xfId="0" applyFont="1" applyBorder="1" applyAlignment="1">
      <alignment horizontal="center"/>
    </xf>
    <xf numFmtId="0" fontId="27" fillId="0" borderId="5" xfId="0" applyFont="1" applyBorder="1" applyAlignment="1">
      <alignment horizontal="left" vertical="center" wrapText="1"/>
    </xf>
    <xf numFmtId="0" fontId="22" fillId="0" borderId="2" xfId="0" applyFont="1" applyBorder="1" applyAlignment="1">
      <alignment horizontal="center" vertical="center" textRotation="90"/>
    </xf>
    <xf numFmtId="0" fontId="22" fillId="0" borderId="50" xfId="0" applyFont="1" applyBorder="1" applyAlignment="1">
      <alignment horizontal="center" vertical="center" textRotation="90"/>
    </xf>
    <xf numFmtId="0" fontId="42" fillId="0" borderId="51" xfId="0" applyFont="1" applyBorder="1" applyAlignment="1">
      <alignment horizontal="center" vertical="center"/>
    </xf>
    <xf numFmtId="0" fontId="42" fillId="0" borderId="23" xfId="0" applyFont="1" applyBorder="1" applyAlignment="1">
      <alignment horizontal="center" vertical="center"/>
    </xf>
    <xf numFmtId="1" fontId="47" fillId="0" borderId="1" xfId="0" applyNumberFormat="1" applyFont="1" applyBorder="1" applyAlignment="1">
      <alignment horizontal="center" vertical="center"/>
    </xf>
    <xf numFmtId="0" fontId="42" fillId="0" borderId="22" xfId="0" applyFont="1" applyBorder="1" applyAlignment="1">
      <alignment horizontal="center" vertical="center"/>
    </xf>
    <xf numFmtId="2" fontId="42" fillId="0" borderId="1" xfId="0" applyNumberFormat="1" applyFont="1" applyBorder="1" applyAlignment="1">
      <alignment horizontal="center" vertical="center"/>
    </xf>
    <xf numFmtId="1" fontId="42" fillId="0" borderId="1" xfId="0" applyNumberFormat="1" applyFont="1" applyBorder="1" applyAlignment="1">
      <alignment horizontal="center" vertical="center" wrapText="1"/>
    </xf>
    <xf numFmtId="1" fontId="42" fillId="0" borderId="23" xfId="0" applyNumberFormat="1" applyFont="1" applyBorder="1" applyAlignment="1">
      <alignment horizontal="center" vertical="center" wrapText="1"/>
    </xf>
    <xf numFmtId="1" fontId="42" fillId="0" borderId="1" xfId="0" applyNumberFormat="1" applyFont="1" applyBorder="1" applyAlignment="1">
      <alignment horizontal="center" vertical="center"/>
    </xf>
    <xf numFmtId="2" fontId="42" fillId="2" borderId="23" xfId="0" applyNumberFormat="1" applyFont="1" applyFill="1" applyBorder="1" applyAlignment="1">
      <alignment horizontal="center" vertical="center" wrapText="1"/>
    </xf>
    <xf numFmtId="0" fontId="42" fillId="0" borderId="24" xfId="0" applyFont="1" applyBorder="1" applyAlignment="1">
      <alignment horizontal="center" vertical="center"/>
    </xf>
    <xf numFmtId="0" fontId="42" fillId="0" borderId="25" xfId="0" applyFont="1" applyBorder="1" applyAlignment="1">
      <alignment horizontal="center" vertical="center"/>
    </xf>
    <xf numFmtId="2" fontId="42" fillId="0" borderId="25" xfId="0" applyNumberFormat="1" applyFont="1" applyBorder="1" applyAlignment="1">
      <alignment horizontal="center" vertical="center"/>
    </xf>
    <xf numFmtId="2" fontId="42" fillId="0" borderId="29" xfId="0" applyNumberFormat="1" applyFont="1" applyBorder="1" applyAlignment="1">
      <alignment horizontal="center" vertical="center"/>
    </xf>
    <xf numFmtId="0" fontId="22" fillId="0" borderId="20" xfId="0" applyFont="1" applyBorder="1" applyAlignment="1">
      <alignment horizontal="center" vertical="center"/>
    </xf>
    <xf numFmtId="0" fontId="42" fillId="0" borderId="2" xfId="0" applyFont="1" applyBorder="1" applyAlignment="1">
      <alignment horizontal="center" vertical="center"/>
    </xf>
    <xf numFmtId="0" fontId="42" fillId="2" borderId="6" xfId="1" applyNumberFormat="1" applyFont="1" applyFill="1" applyBorder="1" applyAlignment="1">
      <alignment horizontal="center" vertical="center" wrapText="1"/>
    </xf>
    <xf numFmtId="0" fontId="42" fillId="0" borderId="1" xfId="0" applyFont="1" applyFill="1" applyBorder="1" applyAlignment="1">
      <alignment horizontal="center" vertical="center"/>
    </xf>
    <xf numFmtId="0" fontId="42" fillId="0" borderId="23" xfId="0" applyFont="1" applyFill="1" applyBorder="1" applyAlignment="1">
      <alignment horizontal="center" vertical="center"/>
    </xf>
    <xf numFmtId="0" fontId="22" fillId="0" borderId="24" xfId="0" applyFont="1" applyBorder="1" applyAlignment="1">
      <alignment horizontal="center" vertical="center" textRotation="90" wrapText="1"/>
    </xf>
    <xf numFmtId="2" fontId="42" fillId="0" borderId="25" xfId="0" applyNumberFormat="1" applyFont="1" applyBorder="1" applyAlignment="1">
      <alignment horizontal="center" vertical="center" wrapText="1"/>
    </xf>
    <xf numFmtId="2" fontId="42" fillId="0" borderId="25" xfId="0" applyNumberFormat="1" applyFont="1" applyFill="1" applyBorder="1" applyAlignment="1">
      <alignment horizontal="center" vertical="center"/>
    </xf>
    <xf numFmtId="2" fontId="42" fillId="0" borderId="29" xfId="0" applyNumberFormat="1" applyFont="1" applyFill="1" applyBorder="1" applyAlignment="1">
      <alignment horizontal="center" vertical="center"/>
    </xf>
    <xf numFmtId="0" fontId="54" fillId="0" borderId="1" xfId="0" applyFont="1" applyBorder="1" applyAlignment="1">
      <alignment horizontal="center" vertical="center" wrapText="1"/>
    </xf>
    <xf numFmtId="0" fontId="54" fillId="0" borderId="1" xfId="0" applyFont="1" applyBorder="1" applyAlignment="1">
      <alignment horizontal="center" wrapText="1"/>
    </xf>
    <xf numFmtId="164" fontId="27" fillId="0" borderId="1" xfId="0" applyNumberFormat="1" applyFont="1" applyBorder="1" applyAlignment="1">
      <alignment horizontal="center" wrapText="1"/>
    </xf>
    <xf numFmtId="0" fontId="54" fillId="0" borderId="1" xfId="0" applyFont="1" applyBorder="1" applyAlignment="1">
      <alignment horizontal="center" vertical="center" textRotation="90" wrapText="1"/>
    </xf>
    <xf numFmtId="0" fontId="17" fillId="0" borderId="1" xfId="0" applyFont="1" applyBorder="1" applyAlignment="1">
      <alignment horizontal="center" vertical="center"/>
    </xf>
    <xf numFmtId="164" fontId="17" fillId="0" borderId="1" xfId="0" applyNumberFormat="1" applyFont="1" applyBorder="1" applyAlignment="1">
      <alignment horizontal="center" vertical="center"/>
    </xf>
    <xf numFmtId="0" fontId="19" fillId="0" borderId="1" xfId="0" applyFont="1" applyBorder="1" applyAlignment="1">
      <alignment horizontal="center" vertical="center"/>
    </xf>
    <xf numFmtId="0" fontId="40" fillId="0" borderId="1" xfId="0" applyFont="1" applyBorder="1" applyAlignment="1">
      <alignment horizontal="center" vertical="center"/>
    </xf>
    <xf numFmtId="0" fontId="40" fillId="0" borderId="3" xfId="0" applyFont="1" applyBorder="1" applyAlignment="1">
      <alignment vertical="center"/>
    </xf>
    <xf numFmtId="164" fontId="40" fillId="0" borderId="1" xfId="0" applyNumberFormat="1" applyFont="1" applyBorder="1" applyAlignment="1">
      <alignment horizontal="center" vertical="center"/>
    </xf>
    <xf numFmtId="0" fontId="55" fillId="0" borderId="1" xfId="0" applyFont="1" applyBorder="1"/>
    <xf numFmtId="49" fontId="54" fillId="0" borderId="1" xfId="0" applyNumberFormat="1" applyFont="1" applyBorder="1"/>
    <xf numFmtId="164" fontId="54" fillId="0" borderId="1" xfId="0" applyNumberFormat="1" applyFont="1" applyBorder="1" applyAlignment="1">
      <alignment horizontal="right"/>
    </xf>
    <xf numFmtId="0" fontId="19" fillId="0" borderId="1" xfId="0" applyFont="1" applyBorder="1"/>
    <xf numFmtId="0" fontId="54" fillId="2" borderId="21" xfId="0" applyFont="1" applyFill="1" applyBorder="1" applyAlignment="1">
      <alignment horizontal="center" vertical="center"/>
    </xf>
    <xf numFmtId="0" fontId="54" fillId="2" borderId="50" xfId="0" applyFont="1" applyFill="1" applyBorder="1" applyAlignment="1">
      <alignment horizontal="center" vertical="center" textRotation="90"/>
    </xf>
    <xf numFmtId="0" fontId="62" fillId="2" borderId="51" xfId="0" applyFont="1" applyFill="1" applyBorder="1" applyAlignment="1">
      <alignment horizontal="center" vertical="center" textRotation="90" wrapText="1"/>
    </xf>
    <xf numFmtId="0" fontId="54" fillId="2" borderId="23" xfId="0" applyFont="1" applyFill="1" applyBorder="1" applyAlignment="1">
      <alignment horizontal="center" vertical="center" wrapText="1"/>
    </xf>
    <xf numFmtId="1" fontId="19" fillId="2" borderId="1" xfId="0" applyNumberFormat="1" applyFont="1" applyFill="1" applyBorder="1" applyAlignment="1">
      <alignment horizontal="center" vertical="center" wrapText="1"/>
    </xf>
    <xf numFmtId="1" fontId="19" fillId="2" borderId="1" xfId="2" applyNumberFormat="1" applyFont="1" applyFill="1" applyBorder="1" applyAlignment="1" applyProtection="1">
      <alignment horizontal="center" vertical="center" wrapText="1"/>
      <protection locked="0"/>
    </xf>
    <xf numFmtId="1" fontId="19" fillId="2" borderId="23" xfId="2" applyNumberFormat="1" applyFont="1" applyFill="1" applyBorder="1" applyAlignment="1" applyProtection="1">
      <alignment horizontal="center" vertical="center" wrapText="1"/>
      <protection locked="0"/>
    </xf>
    <xf numFmtId="1" fontId="19" fillId="2" borderId="2" xfId="0" applyNumberFormat="1" applyFont="1" applyFill="1" applyBorder="1" applyAlignment="1">
      <alignment horizontal="center" vertical="center"/>
    </xf>
    <xf numFmtId="1" fontId="19" fillId="2" borderId="2" xfId="0" applyNumberFormat="1" applyFont="1" applyFill="1" applyBorder="1" applyAlignment="1">
      <alignment horizontal="center" vertical="center" wrapText="1"/>
    </xf>
    <xf numFmtId="1" fontId="19" fillId="2" borderId="2" xfId="2" applyNumberFormat="1" applyFont="1" applyFill="1" applyBorder="1" applyAlignment="1" applyProtection="1">
      <alignment horizontal="center" vertical="center" wrapText="1"/>
      <protection locked="0"/>
    </xf>
    <xf numFmtId="1" fontId="19" fillId="2" borderId="50" xfId="2" applyNumberFormat="1" applyFont="1" applyFill="1" applyBorder="1" applyAlignment="1" applyProtection="1">
      <alignment horizontal="center" vertical="center" wrapText="1"/>
      <protection locked="0"/>
    </xf>
    <xf numFmtId="0" fontId="62" fillId="2" borderId="24" xfId="0" applyFont="1" applyFill="1" applyBorder="1" applyAlignment="1">
      <alignment horizontal="center" vertical="center" textRotation="90" wrapText="1"/>
    </xf>
    <xf numFmtId="0" fontId="19" fillId="2" borderId="25" xfId="0" applyFont="1" applyFill="1" applyBorder="1" applyAlignment="1">
      <alignment horizontal="center" vertical="center"/>
    </xf>
    <xf numFmtId="1" fontId="19" fillId="2" borderId="25" xfId="0" applyNumberFormat="1" applyFont="1" applyFill="1" applyBorder="1" applyAlignment="1">
      <alignment horizontal="center" vertical="center"/>
    </xf>
    <xf numFmtId="1" fontId="19" fillId="2" borderId="25" xfId="0" applyNumberFormat="1" applyFont="1" applyFill="1" applyBorder="1" applyAlignment="1">
      <alignment horizontal="center" vertical="center" wrapText="1"/>
    </xf>
    <xf numFmtId="1" fontId="19" fillId="2" borderId="29" xfId="0" applyNumberFormat="1" applyFont="1" applyFill="1" applyBorder="1" applyAlignment="1">
      <alignment horizontal="center" vertical="center" wrapText="1"/>
    </xf>
    <xf numFmtId="164" fontId="27" fillId="2" borderId="1" xfId="0" applyNumberFormat="1" applyFont="1" applyFill="1" applyBorder="1" applyAlignment="1">
      <alignment horizontal="center" vertical="center"/>
    </xf>
    <xf numFmtId="0" fontId="63" fillId="0" borderId="1" xfId="0" applyFont="1" applyBorder="1"/>
    <xf numFmtId="0" fontId="54" fillId="0" borderId="5" xfId="0" applyFont="1" applyBorder="1" applyAlignment="1">
      <alignment horizontal="center"/>
    </xf>
    <xf numFmtId="1" fontId="47" fillId="2" borderId="1" xfId="0" applyNumberFormat="1" applyFont="1" applyFill="1" applyBorder="1" applyAlignment="1">
      <alignment horizontal="center" vertical="center"/>
    </xf>
    <xf numFmtId="1" fontId="58" fillId="2" borderId="1" xfId="0" applyNumberFormat="1" applyFont="1" applyFill="1" applyBorder="1" applyAlignment="1">
      <alignment horizontal="center" vertical="center" wrapText="1"/>
    </xf>
    <xf numFmtId="0" fontId="27" fillId="2" borderId="1" xfId="0" applyFont="1" applyFill="1" applyBorder="1" applyAlignment="1">
      <alignment horizontal="center" vertical="center"/>
    </xf>
    <xf numFmtId="164" fontId="54" fillId="2" borderId="1" xfId="0" applyNumberFormat="1" applyFont="1" applyFill="1" applyBorder="1" applyAlignment="1">
      <alignment horizontal="center" vertical="center"/>
    </xf>
    <xf numFmtId="0" fontId="54" fillId="2" borderId="1" xfId="0" applyFont="1" applyFill="1" applyBorder="1" applyAlignment="1">
      <alignment horizontal="center" vertical="center" textRotation="90"/>
    </xf>
    <xf numFmtId="0" fontId="54" fillId="2" borderId="1" xfId="0" applyFont="1" applyFill="1" applyBorder="1" applyAlignment="1">
      <alignment textRotation="90" wrapText="1"/>
    </xf>
    <xf numFmtId="0" fontId="54" fillId="0" borderId="21" xfId="0" applyFont="1" applyBorder="1" applyAlignment="1">
      <alignment horizontal="center" vertical="center"/>
    </xf>
    <xf numFmtId="49" fontId="54" fillId="0" borderId="23" xfId="0" applyNumberFormat="1" applyFont="1" applyBorder="1" applyAlignment="1">
      <alignment horizontal="center" vertical="center"/>
    </xf>
    <xf numFmtId="49" fontId="54" fillId="0" borderId="29" xfId="0" applyNumberFormat="1" applyFont="1" applyBorder="1" applyAlignment="1">
      <alignment horizontal="center" vertical="center"/>
    </xf>
    <xf numFmtId="0" fontId="54" fillId="0" borderId="63" xfId="0" applyFont="1" applyBorder="1" applyAlignment="1">
      <alignment horizontal="left" vertical="center"/>
    </xf>
    <xf numFmtId="0" fontId="54" fillId="0" borderId="0" xfId="0" applyFont="1" applyBorder="1" applyAlignment="1">
      <alignment horizontal="left" vertical="center"/>
    </xf>
    <xf numFmtId="0" fontId="54" fillId="0" borderId="64" xfId="0" applyFont="1" applyBorder="1" applyAlignment="1">
      <alignment horizontal="left" vertical="center"/>
    </xf>
    <xf numFmtId="0" fontId="54" fillId="0" borderId="63" xfId="0" applyFont="1" applyBorder="1"/>
    <xf numFmtId="0" fontId="54" fillId="0" borderId="64" xfId="0" applyFont="1" applyBorder="1"/>
    <xf numFmtId="0" fontId="54" fillId="0" borderId="25" xfId="0" applyFont="1" applyBorder="1"/>
    <xf numFmtId="0" fontId="54" fillId="0" borderId="25" xfId="0" applyFont="1" applyBorder="1" applyAlignment="1">
      <alignment horizontal="center" vertical="center"/>
    </xf>
    <xf numFmtId="0" fontId="54" fillId="0" borderId="23" xfId="0" applyFont="1" applyBorder="1" applyAlignment="1">
      <alignment horizontal="center" vertical="center" textRotation="90"/>
    </xf>
    <xf numFmtId="0" fontId="61" fillId="0" borderId="23" xfId="0" applyFont="1" applyBorder="1" applyAlignment="1">
      <alignment horizontal="center" vertical="center"/>
    </xf>
    <xf numFmtId="0" fontId="55" fillId="0" borderId="23" xfId="0" applyFont="1" applyBorder="1" applyAlignment="1">
      <alignment horizontal="center" vertical="center"/>
    </xf>
    <xf numFmtId="0" fontId="54" fillId="0" borderId="23" xfId="0" applyFont="1" applyBorder="1" applyAlignment="1">
      <alignment horizontal="center" vertical="center"/>
    </xf>
    <xf numFmtId="0" fontId="54" fillId="0" borderId="29" xfId="0" applyFont="1" applyBorder="1" applyAlignment="1">
      <alignment horizontal="center" vertical="center"/>
    </xf>
    <xf numFmtId="0" fontId="27" fillId="0" borderId="23" xfId="0" applyFont="1" applyBorder="1"/>
    <xf numFmtId="49" fontId="54" fillId="2" borderId="1" xfId="0" applyNumberFormat="1" applyFont="1" applyFill="1" applyBorder="1"/>
    <xf numFmtId="164" fontId="54" fillId="2" borderId="1" xfId="0" applyNumberFormat="1" applyFont="1" applyFill="1" applyBorder="1" applyAlignment="1">
      <alignment horizontal="right"/>
    </xf>
    <xf numFmtId="0" fontId="19" fillId="2" borderId="1" xfId="0" applyFont="1" applyFill="1" applyBorder="1"/>
    <xf numFmtId="0" fontId="54" fillId="2" borderId="23" xfId="0" applyFont="1" applyFill="1" applyBorder="1"/>
    <xf numFmtId="0" fontId="54" fillId="2" borderId="25" xfId="0" applyFont="1" applyFill="1" applyBorder="1"/>
    <xf numFmtId="0" fontId="54" fillId="2" borderId="25" xfId="0" applyFont="1" applyFill="1" applyBorder="1" applyAlignment="1">
      <alignment horizontal="center" vertical="center"/>
    </xf>
    <xf numFmtId="0" fontId="54" fillId="2" borderId="29" xfId="0" applyFont="1" applyFill="1" applyBorder="1"/>
    <xf numFmtId="0" fontId="54" fillId="2" borderId="65" xfId="0" applyFont="1" applyFill="1" applyBorder="1"/>
    <xf numFmtId="0" fontId="54" fillId="2" borderId="66" xfId="0" applyFont="1" applyFill="1" applyBorder="1"/>
    <xf numFmtId="0" fontId="54" fillId="2" borderId="67" xfId="0" applyFont="1" applyFill="1" applyBorder="1"/>
    <xf numFmtId="0" fontId="54" fillId="2" borderId="0" xfId="0" applyFont="1" applyFill="1" applyAlignment="1">
      <alignment horizontal="left" vertical="center"/>
    </xf>
    <xf numFmtId="0" fontId="47" fillId="2" borderId="0" xfId="0" applyFont="1" applyFill="1" applyAlignment="1">
      <alignment horizontal="left" vertical="top" wrapText="1"/>
    </xf>
    <xf numFmtId="164" fontId="90" fillId="0" borderId="1" xfId="0" applyNumberFormat="1" applyFont="1" applyBorder="1" applyAlignment="1">
      <alignment horizontal="center" vertical="center"/>
    </xf>
    <xf numFmtId="164" fontId="54" fillId="0" borderId="25" xfId="0" applyNumberFormat="1" applyFont="1" applyBorder="1" applyAlignment="1">
      <alignment horizontal="center" vertical="center"/>
    </xf>
    <xf numFmtId="0" fontId="54" fillId="0" borderId="29" xfId="0" applyFont="1" applyBorder="1"/>
    <xf numFmtId="164" fontId="17" fillId="0" borderId="1" xfId="0" applyNumberFormat="1" applyFont="1" applyBorder="1" applyAlignment="1">
      <alignment horizontal="center"/>
    </xf>
    <xf numFmtId="0" fontId="19" fillId="0" borderId="1" xfId="0" applyFont="1" applyBorder="1" applyAlignment="1">
      <alignment horizontal="center"/>
    </xf>
    <xf numFmtId="164" fontId="19" fillId="0" borderId="1" xfId="0" applyNumberFormat="1" applyFont="1" applyBorder="1"/>
    <xf numFmtId="164" fontId="19" fillId="0" borderId="1" xfId="0" applyNumberFormat="1" applyFont="1" applyBorder="1" applyAlignment="1">
      <alignment horizontal="center"/>
    </xf>
    <xf numFmtId="0" fontId="91" fillId="0" borderId="1" xfId="0" applyFont="1" applyBorder="1" applyAlignment="1">
      <alignment horizontal="center" vertical="center"/>
    </xf>
    <xf numFmtId="164" fontId="91" fillId="0" borderId="1" xfId="0" applyNumberFormat="1" applyFont="1" applyBorder="1" applyAlignment="1">
      <alignment horizontal="center" vertical="center"/>
    </xf>
    <xf numFmtId="0" fontId="92" fillId="0" borderId="0" xfId="0" applyFont="1" applyAlignment="1">
      <alignment horizontal="center" vertical="center"/>
    </xf>
    <xf numFmtId="0" fontId="42" fillId="0" borderId="0" xfId="0" applyFont="1" applyAlignment="1">
      <alignment horizontal="left" vertical="center" wrapText="1"/>
    </xf>
    <xf numFmtId="0" fontId="47" fillId="2" borderId="2" xfId="0" applyFont="1" applyFill="1" applyBorder="1" applyAlignment="1">
      <alignment horizontal="center" vertical="center"/>
    </xf>
    <xf numFmtId="0" fontId="47" fillId="2" borderId="6" xfId="0" applyFont="1" applyFill="1" applyBorder="1" applyAlignment="1">
      <alignment horizontal="left"/>
    </xf>
    <xf numFmtId="0" fontId="47" fillId="2" borderId="10" xfId="0" applyFont="1" applyFill="1" applyBorder="1" applyAlignment="1">
      <alignment horizontal="left"/>
    </xf>
    <xf numFmtId="0" fontId="47" fillId="2" borderId="7" xfId="0" applyFont="1" applyFill="1" applyBorder="1" applyAlignment="1">
      <alignment horizontal="left"/>
    </xf>
    <xf numFmtId="0" fontId="47" fillId="2" borderId="2" xfId="0" applyFont="1" applyFill="1" applyBorder="1" applyAlignment="1">
      <alignment horizontal="center"/>
    </xf>
    <xf numFmtId="0" fontId="47" fillId="2" borderId="2" xfId="0" applyFont="1" applyFill="1" applyBorder="1" applyAlignment="1">
      <alignment horizontal="center" textRotation="90"/>
    </xf>
    <xf numFmtId="0" fontId="47" fillId="2" borderId="1" xfId="0" applyFont="1" applyFill="1" applyBorder="1" applyAlignment="1">
      <alignment horizontal="center"/>
    </xf>
    <xf numFmtId="0" fontId="47" fillId="2" borderId="1" xfId="0" applyFont="1" applyFill="1" applyBorder="1" applyAlignment="1">
      <alignment horizontal="center" textRotation="90"/>
    </xf>
    <xf numFmtId="0" fontId="25" fillId="2" borderId="1" xfId="0" applyFont="1" applyFill="1" applyBorder="1" applyAlignment="1">
      <alignment horizontal="left" vertical="center" textRotation="90" wrapText="1"/>
    </xf>
    <xf numFmtId="0" fontId="37" fillId="2" borderId="23" xfId="0" applyFont="1" applyFill="1" applyBorder="1" applyAlignment="1">
      <alignment horizontal="center" vertical="center"/>
    </xf>
    <xf numFmtId="0" fontId="37" fillId="0" borderId="0" xfId="0" applyFont="1" applyFill="1"/>
    <xf numFmtId="0" fontId="25" fillId="0" borderId="20" xfId="0" applyFont="1" applyFill="1" applyBorder="1" applyAlignment="1">
      <alignment horizontal="center" vertical="center"/>
    </xf>
    <xf numFmtId="0" fontId="25" fillId="0" borderId="21" xfId="0" applyFont="1" applyFill="1" applyBorder="1" applyAlignment="1">
      <alignment horizontal="center" vertical="center"/>
    </xf>
    <xf numFmtId="0" fontId="25" fillId="0" borderId="2" xfId="0" applyFont="1" applyFill="1" applyBorder="1" applyAlignment="1">
      <alignment horizontal="center" vertical="center" textRotation="90"/>
    </xf>
    <xf numFmtId="0" fontId="25" fillId="0" borderId="50" xfId="0" applyFont="1" applyFill="1" applyBorder="1" applyAlignment="1">
      <alignment horizontal="center" vertical="center" textRotation="90"/>
    </xf>
    <xf numFmtId="0" fontId="42" fillId="0" borderId="2" xfId="0" applyFont="1" applyFill="1" applyBorder="1" applyAlignment="1">
      <alignment horizontal="center" vertical="center"/>
    </xf>
    <xf numFmtId="0" fontId="42" fillId="0" borderId="2" xfId="0" applyNumberFormat="1" applyFont="1" applyFill="1" applyBorder="1" applyAlignment="1">
      <alignment horizontal="center" vertical="center"/>
    </xf>
    <xf numFmtId="0" fontId="42" fillId="0" borderId="1" xfId="0" applyNumberFormat="1" applyFont="1" applyFill="1" applyBorder="1" applyAlignment="1">
      <alignment horizontal="center" vertical="center" wrapText="1"/>
    </xf>
    <xf numFmtId="0" fontId="42" fillId="0" borderId="23" xfId="0" applyNumberFormat="1" applyFont="1" applyFill="1" applyBorder="1" applyAlignment="1">
      <alignment horizontal="center" vertical="center" wrapText="1"/>
    </xf>
    <xf numFmtId="0" fontId="42" fillId="0" borderId="1" xfId="0" applyNumberFormat="1" applyFont="1" applyFill="1" applyBorder="1" applyAlignment="1">
      <alignment horizontal="center" vertical="center"/>
    </xf>
    <xf numFmtId="0" fontId="42" fillId="0" borderId="23" xfId="0" applyNumberFormat="1" applyFont="1" applyFill="1" applyBorder="1" applyAlignment="1">
      <alignment horizontal="center" vertical="center"/>
    </xf>
    <xf numFmtId="0" fontId="22" fillId="0" borderId="86" xfId="0" applyFont="1" applyFill="1" applyBorder="1" applyAlignment="1">
      <alignment horizontal="center" vertical="center" textRotation="90" wrapText="1"/>
    </xf>
    <xf numFmtId="0" fontId="42" fillId="0" borderId="25" xfId="2" applyFont="1" applyFill="1" applyBorder="1" applyAlignment="1" applyProtection="1">
      <alignment horizontal="center" vertical="center" wrapText="1"/>
      <protection locked="0"/>
    </xf>
    <xf numFmtId="0" fontId="42" fillId="0" borderId="25" xfId="0" applyFont="1" applyFill="1" applyBorder="1" applyAlignment="1">
      <alignment horizontal="center" vertical="center" wrapText="1"/>
    </xf>
    <xf numFmtId="0" fontId="42" fillId="0" borderId="25" xfId="0" applyNumberFormat="1" applyFont="1" applyFill="1" applyBorder="1" applyAlignment="1">
      <alignment horizontal="center" vertical="center"/>
    </xf>
    <xf numFmtId="0" fontId="42" fillId="0" borderId="25" xfId="0" applyNumberFormat="1" applyFont="1" applyFill="1" applyBorder="1" applyAlignment="1">
      <alignment horizontal="center" vertical="center" wrapText="1"/>
    </xf>
    <xf numFmtId="0" fontId="42" fillId="0" borderId="29" xfId="0" applyNumberFormat="1" applyFont="1" applyFill="1" applyBorder="1" applyAlignment="1">
      <alignment horizontal="center" vertical="center" wrapText="1"/>
    </xf>
    <xf numFmtId="2" fontId="42" fillId="2" borderId="1" xfId="0" applyNumberFormat="1" applyFont="1" applyFill="1" applyBorder="1" applyAlignment="1">
      <alignment horizontal="center" vertical="center"/>
    </xf>
    <xf numFmtId="2" fontId="42" fillId="2" borderId="25" xfId="0" applyNumberFormat="1" applyFont="1" applyFill="1" applyBorder="1" applyAlignment="1">
      <alignment horizontal="center" vertical="center" wrapText="1"/>
    </xf>
    <xf numFmtId="2" fontId="42" fillId="2" borderId="29" xfId="0" applyNumberFormat="1" applyFont="1" applyFill="1" applyBorder="1" applyAlignment="1">
      <alignment horizontal="center" vertical="center" wrapText="1"/>
    </xf>
    <xf numFmtId="0" fontId="37" fillId="0" borderId="0" xfId="0" applyFont="1" applyAlignment="1">
      <alignment wrapText="1"/>
    </xf>
    <xf numFmtId="0" fontId="25" fillId="2" borderId="2" xfId="0" applyFont="1" applyFill="1" applyBorder="1" applyAlignment="1">
      <alignment horizontal="center" vertical="center" textRotation="90" wrapText="1"/>
    </xf>
    <xf numFmtId="0" fontId="20" fillId="2" borderId="1" xfId="0" applyFont="1" applyFill="1" applyBorder="1" applyAlignment="1">
      <alignment horizontal="center" vertical="center" wrapText="1"/>
    </xf>
    <xf numFmtId="0" fontId="25" fillId="2" borderId="1" xfId="0" applyFont="1" applyFill="1" applyBorder="1" applyAlignment="1">
      <alignment horizontal="center" vertical="center" textRotation="90" wrapText="1"/>
    </xf>
    <xf numFmtId="0" fontId="37" fillId="0" borderId="0" xfId="0" applyFont="1" applyAlignment="1">
      <alignment vertical="center" wrapText="1"/>
    </xf>
    <xf numFmtId="0" fontId="37" fillId="2" borderId="0" xfId="0" applyFont="1" applyFill="1" applyBorder="1" applyAlignment="1">
      <alignment vertical="center" wrapText="1"/>
    </xf>
    <xf numFmtId="0" fontId="37" fillId="2" borderId="0" xfId="0" applyFont="1" applyFill="1" applyBorder="1" applyAlignment="1">
      <alignment horizontal="left" vertical="center" wrapText="1"/>
    </xf>
    <xf numFmtId="0" fontId="22" fillId="2" borderId="14" xfId="0" applyFont="1" applyFill="1" applyBorder="1" applyAlignment="1">
      <alignment horizontal="center" vertical="center" wrapText="1"/>
    </xf>
    <xf numFmtId="0" fontId="22" fillId="2" borderId="2" xfId="0" applyFont="1" applyFill="1" applyBorder="1" applyAlignment="1">
      <alignment horizontal="center" vertical="center" textRotation="90" wrapText="1"/>
    </xf>
    <xf numFmtId="0" fontId="22" fillId="2" borderId="14" xfId="0" applyFont="1" applyFill="1" applyBorder="1" applyAlignment="1">
      <alignment horizontal="center" vertical="center" textRotation="90" wrapText="1"/>
    </xf>
    <xf numFmtId="0" fontId="37" fillId="2" borderId="1" xfId="0" applyNumberFormat="1" applyFont="1" applyFill="1" applyBorder="1" applyAlignment="1">
      <alignment horizontal="center" vertical="center" wrapText="1"/>
    </xf>
    <xf numFmtId="0" fontId="66" fillId="2" borderId="0" xfId="0" applyFont="1" applyFill="1" applyBorder="1" applyAlignment="1">
      <alignment horizontal="left" wrapText="1"/>
    </xf>
    <xf numFmtId="0" fontId="66" fillId="2" borderId="0" xfId="0" applyFont="1" applyFill="1" applyBorder="1"/>
    <xf numFmtId="169" fontId="66" fillId="2" borderId="0" xfId="0" applyNumberFormat="1" applyFont="1" applyFill="1" applyBorder="1" applyAlignment="1">
      <alignment horizontal="right"/>
    </xf>
    <xf numFmtId="0" fontId="11" fillId="3" borderId="1" xfId="0" applyFont="1" applyFill="1" applyBorder="1"/>
    <xf numFmtId="165" fontId="11" fillId="3" borderId="1" xfId="0" applyNumberFormat="1" applyFont="1" applyFill="1" applyBorder="1"/>
    <xf numFmtId="0" fontId="11" fillId="3" borderId="1" xfId="0" applyFont="1" applyFill="1" applyBorder="1" applyAlignment="1">
      <alignment horizontal="center"/>
    </xf>
    <xf numFmtId="165" fontId="22" fillId="3" borderId="1" xfId="0" applyNumberFormat="1" applyFont="1" applyFill="1" applyBorder="1"/>
    <xf numFmtId="0" fontId="95" fillId="0" borderId="1" xfId="0" applyFont="1" applyBorder="1"/>
    <xf numFmtId="165" fontId="96" fillId="0" borderId="1" xfId="0" applyNumberFormat="1" applyFont="1" applyBorder="1" applyAlignment="1">
      <alignment horizontal="center"/>
    </xf>
    <xf numFmtId="165" fontId="36" fillId="0" borderId="1" xfId="0" applyNumberFormat="1" applyFont="1" applyBorder="1"/>
    <xf numFmtId="165" fontId="42" fillId="0" borderId="1" xfId="0" applyNumberFormat="1" applyFont="1" applyBorder="1"/>
    <xf numFmtId="0" fontId="95" fillId="0" borderId="0" xfId="0" applyFont="1"/>
    <xf numFmtId="165" fontId="11" fillId="0" borderId="1" xfId="0" applyNumberFormat="1" applyFont="1" applyBorder="1" applyAlignment="1">
      <alignment horizontal="center"/>
    </xf>
    <xf numFmtId="164" fontId="28" fillId="2" borderId="1" xfId="0" applyNumberFormat="1" applyFont="1" applyFill="1" applyBorder="1" applyAlignment="1">
      <alignment horizontal="right"/>
    </xf>
    <xf numFmtId="164" fontId="66" fillId="2" borderId="1" xfId="0" applyNumberFormat="1" applyFont="1" applyFill="1" applyBorder="1" applyAlignment="1">
      <alignment vertical="center"/>
    </xf>
    <xf numFmtId="164" fontId="22" fillId="3" borderId="1" xfId="0" applyNumberFormat="1" applyFont="1" applyFill="1" applyBorder="1"/>
    <xf numFmtId="164" fontId="11" fillId="3" borderId="1" xfId="0" applyNumberFormat="1" applyFont="1" applyFill="1" applyBorder="1"/>
    <xf numFmtId="164" fontId="36" fillId="0" borderId="1" xfId="0" applyNumberFormat="1" applyFont="1" applyBorder="1"/>
    <xf numFmtId="164" fontId="95" fillId="0" borderId="1" xfId="0" applyNumberFormat="1" applyFont="1" applyBorder="1"/>
    <xf numFmtId="164" fontId="66" fillId="2" borderId="1" xfId="0" applyNumberFormat="1" applyFont="1" applyFill="1" applyBorder="1" applyAlignment="1">
      <alignment horizontal="right"/>
    </xf>
    <xf numFmtId="169" fontId="28" fillId="2" borderId="1" xfId="0" applyNumberFormat="1" applyFont="1" applyFill="1" applyBorder="1" applyAlignment="1"/>
    <xf numFmtId="169" fontId="66" fillId="2" borderId="1" xfId="0" applyNumberFormat="1" applyFont="1" applyFill="1" applyBorder="1" applyAlignment="1"/>
    <xf numFmtId="164" fontId="47" fillId="0" borderId="1" xfId="0" applyNumberFormat="1" applyFont="1" applyBorder="1" applyAlignment="1">
      <alignment horizontal="right" wrapText="1"/>
    </xf>
    <xf numFmtId="0" fontId="11" fillId="0" borderId="1" xfId="0" applyFont="1" applyFill="1" applyBorder="1" applyAlignment="1">
      <alignment horizontal="center" vertical="center"/>
    </xf>
    <xf numFmtId="164" fontId="6" fillId="0" borderId="1" xfId="0" applyNumberFormat="1" applyFont="1" applyFill="1" applyBorder="1" applyAlignment="1">
      <alignment horizontal="center"/>
    </xf>
    <xf numFmtId="0" fontId="6" fillId="0" borderId="1" xfId="0" applyFont="1" applyBorder="1" applyAlignment="1">
      <alignment horizontal="center"/>
    </xf>
    <xf numFmtId="0" fontId="6" fillId="0" borderId="1" xfId="0" applyFont="1" applyBorder="1" applyAlignment="1">
      <alignment horizontal="center" vertical="center" wrapText="1"/>
    </xf>
    <xf numFmtId="0" fontId="6" fillId="0" borderId="3" xfId="0" applyFont="1" applyBorder="1" applyAlignment="1">
      <alignment horizontal="center"/>
    </xf>
    <xf numFmtId="0" fontId="6" fillId="0" borderId="4" xfId="0" applyFont="1" applyBorder="1" applyAlignment="1">
      <alignment horizontal="center"/>
    </xf>
    <xf numFmtId="0" fontId="6" fillId="0" borderId="3" xfId="0" applyFont="1" applyFill="1" applyBorder="1" applyAlignment="1">
      <alignment horizontal="center"/>
    </xf>
    <xf numFmtId="0" fontId="6" fillId="0" borderId="4" xfId="0" applyFont="1" applyFill="1" applyBorder="1" applyAlignment="1">
      <alignment horizontal="center"/>
    </xf>
    <xf numFmtId="164" fontId="6" fillId="0" borderId="3" xfId="0" applyNumberFormat="1" applyFont="1" applyFill="1" applyBorder="1" applyAlignment="1">
      <alignment horizontal="center"/>
    </xf>
    <xf numFmtId="49" fontId="6" fillId="0" borderId="1" xfId="0" applyNumberFormat="1" applyFont="1" applyBorder="1" applyAlignment="1">
      <alignment horizontal="left" wrapText="1"/>
    </xf>
    <xf numFmtId="49" fontId="16" fillId="2" borderId="1" xfId="0" applyNumberFormat="1" applyFont="1" applyFill="1" applyBorder="1" applyAlignment="1">
      <alignment horizontal="left" vertical="top" wrapText="1"/>
    </xf>
    <xf numFmtId="49" fontId="16" fillId="2" borderId="3" xfId="0" applyNumberFormat="1" applyFont="1" applyFill="1" applyBorder="1" applyAlignment="1">
      <alignment horizontal="left" vertical="top" wrapText="1"/>
    </xf>
    <xf numFmtId="49" fontId="16" fillId="2" borderId="5" xfId="0" applyNumberFormat="1" applyFont="1" applyFill="1" applyBorder="1" applyAlignment="1">
      <alignment horizontal="left" vertical="top" wrapText="1"/>
    </xf>
    <xf numFmtId="49" fontId="16" fillId="2" borderId="4" xfId="0" applyNumberFormat="1" applyFont="1" applyFill="1" applyBorder="1" applyAlignment="1">
      <alignment horizontal="left" vertical="top" wrapText="1"/>
    </xf>
    <xf numFmtId="0" fontId="6" fillId="2" borderId="3" xfId="0" applyFont="1" applyFill="1" applyBorder="1" applyAlignment="1">
      <alignment vertical="top" wrapText="1"/>
    </xf>
    <xf numFmtId="0" fontId="6" fillId="2" borderId="5" xfId="0" applyFont="1" applyFill="1" applyBorder="1" applyAlignment="1">
      <alignment vertical="top" wrapText="1"/>
    </xf>
    <xf numFmtId="0" fontId="6" fillId="2" borderId="4" xfId="0" applyFont="1" applyFill="1" applyBorder="1" applyAlignment="1">
      <alignment vertical="top" wrapText="1"/>
    </xf>
    <xf numFmtId="0" fontId="14" fillId="2" borderId="3" xfId="0" applyFont="1" applyFill="1" applyBorder="1" applyAlignment="1">
      <alignment horizontal="left" vertical="top" wrapText="1"/>
    </xf>
    <xf numFmtId="0" fontId="14" fillId="2" borderId="5" xfId="0" applyFont="1" applyFill="1" applyBorder="1" applyAlignment="1">
      <alignment horizontal="left" vertical="top" wrapText="1"/>
    </xf>
    <xf numFmtId="0" fontId="14" fillId="2" borderId="4" xfId="0" applyFont="1" applyFill="1" applyBorder="1" applyAlignment="1">
      <alignment horizontal="left" vertical="top" wrapText="1"/>
    </xf>
    <xf numFmtId="49" fontId="83" fillId="2" borderId="3" xfId="0" applyNumberFormat="1" applyFont="1" applyFill="1" applyBorder="1" applyAlignment="1">
      <alignment vertical="top" wrapText="1"/>
    </xf>
    <xf numFmtId="49" fontId="14" fillId="2" borderId="5" xfId="0" applyNumberFormat="1" applyFont="1" applyFill="1" applyBorder="1" applyAlignment="1">
      <alignment vertical="top" wrapText="1"/>
    </xf>
    <xf numFmtId="49" fontId="14" fillId="2" borderId="4" xfId="0" applyNumberFormat="1" applyFont="1" applyFill="1" applyBorder="1" applyAlignment="1">
      <alignment vertical="top" wrapText="1"/>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center"/>
    </xf>
    <xf numFmtId="165" fontId="6" fillId="0" borderId="3" xfId="0" applyNumberFormat="1" applyFont="1" applyBorder="1" applyAlignment="1">
      <alignment horizontal="center"/>
    </xf>
    <xf numFmtId="165" fontId="6" fillId="0" borderId="4" xfId="0" applyNumberFormat="1" applyFont="1" applyBorder="1" applyAlignment="1">
      <alignment horizontal="center"/>
    </xf>
    <xf numFmtId="0" fontId="6" fillId="0" borderId="3" xfId="0" applyFont="1" applyBorder="1" applyAlignment="1">
      <alignment horizontal="left" vertical="center" wrapText="1"/>
    </xf>
    <xf numFmtId="0" fontId="6" fillId="0" borderId="5" xfId="0" applyFont="1" applyBorder="1" applyAlignment="1">
      <alignment horizontal="left" vertical="center" wrapText="1"/>
    </xf>
    <xf numFmtId="0" fontId="6" fillId="0" borderId="4" xfId="0" applyFont="1" applyBorder="1" applyAlignment="1">
      <alignment horizontal="left" vertical="center" wrapText="1"/>
    </xf>
    <xf numFmtId="164" fontId="6" fillId="0" borderId="3" xfId="0" applyNumberFormat="1" applyFont="1" applyBorder="1" applyAlignment="1">
      <alignment horizontal="center"/>
    </xf>
    <xf numFmtId="164" fontId="6" fillId="0" borderId="4" xfId="0" applyNumberFormat="1" applyFont="1" applyBorder="1" applyAlignment="1">
      <alignment horizontal="center"/>
    </xf>
    <xf numFmtId="164" fontId="6" fillId="0" borderId="1" xfId="0" applyNumberFormat="1" applyFont="1" applyBorder="1" applyAlignment="1">
      <alignment horizontal="center"/>
    </xf>
    <xf numFmtId="49" fontId="7" fillId="0" borderId="1" xfId="0" applyNumberFormat="1" applyFont="1" applyBorder="1" applyAlignment="1">
      <alignment horizontal="left" wrapText="1"/>
    </xf>
    <xf numFmtId="164" fontId="7" fillId="0" borderId="1" xfId="0" applyNumberFormat="1" applyFont="1" applyBorder="1" applyAlignment="1">
      <alignment horizontal="center"/>
    </xf>
    <xf numFmtId="165" fontId="6" fillId="0" borderId="1" xfId="0" applyNumberFormat="1" applyFont="1" applyBorder="1" applyAlignment="1">
      <alignment horizontal="center"/>
    </xf>
    <xf numFmtId="0" fontId="6" fillId="2" borderId="2" xfId="0" applyFont="1" applyFill="1" applyBorder="1" applyAlignment="1">
      <alignment horizontal="center" vertical="center" textRotation="90" wrapText="1"/>
    </xf>
    <xf numFmtId="0" fontId="6" fillId="2" borderId="14" xfId="0" applyFont="1" applyFill="1" applyBorder="1" applyAlignment="1">
      <alignment horizontal="center" vertical="center" textRotation="90" wrapText="1"/>
    </xf>
    <xf numFmtId="49" fontId="16" fillId="2" borderId="8" xfId="0" applyNumberFormat="1" applyFont="1" applyFill="1" applyBorder="1" applyAlignment="1">
      <alignment horizontal="left" vertical="top" wrapText="1"/>
    </xf>
    <xf numFmtId="49" fontId="16" fillId="2" borderId="12" xfId="0" applyNumberFormat="1" applyFont="1" applyFill="1" applyBorder="1" applyAlignment="1">
      <alignment horizontal="left" vertical="top" wrapText="1"/>
    </xf>
    <xf numFmtId="49" fontId="16" fillId="2" borderId="9" xfId="0" applyNumberFormat="1" applyFont="1" applyFill="1" applyBorder="1" applyAlignment="1">
      <alignment horizontal="left" vertical="top" wrapText="1"/>
    </xf>
    <xf numFmtId="0" fontId="6" fillId="0" borderId="3" xfId="0" applyFont="1" applyFill="1" applyBorder="1" applyAlignment="1">
      <alignment horizontal="center" vertical="center" textRotation="90" wrapText="1"/>
    </xf>
    <xf numFmtId="0" fontId="0" fillId="0" borderId="5" xfId="0" applyFill="1" applyBorder="1" applyAlignment="1">
      <alignment vertical="center"/>
    </xf>
    <xf numFmtId="0" fontId="0" fillId="0" borderId="4" xfId="0" applyFill="1" applyBorder="1" applyAlignment="1">
      <alignment vertical="center"/>
    </xf>
    <xf numFmtId="0" fontId="6" fillId="0" borderId="6"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9" xfId="0" applyFont="1" applyFill="1" applyBorder="1" applyAlignment="1">
      <alignment horizontal="center" vertical="center"/>
    </xf>
    <xf numFmtId="0" fontId="7" fillId="0" borderId="3" xfId="0" applyFont="1" applyBorder="1" applyAlignment="1">
      <alignment horizontal="left" vertical="center"/>
    </xf>
    <xf numFmtId="0" fontId="7" fillId="0" borderId="5" xfId="0" applyFont="1" applyBorder="1" applyAlignment="1">
      <alignment horizontal="left" vertical="center"/>
    </xf>
    <xf numFmtId="0" fontId="7" fillId="0" borderId="4" xfId="0" applyFont="1" applyBorder="1" applyAlignment="1">
      <alignment horizontal="left" vertical="center"/>
    </xf>
    <xf numFmtId="164" fontId="7" fillId="0" borderId="3" xfId="0" applyNumberFormat="1" applyFont="1" applyBorder="1" applyAlignment="1">
      <alignment horizontal="center"/>
    </xf>
    <xf numFmtId="164" fontId="7" fillId="0" borderId="4" xfId="0" applyNumberFormat="1" applyFont="1" applyBorder="1" applyAlignment="1">
      <alignment horizontal="center"/>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xf>
    <xf numFmtId="0" fontId="9" fillId="0" borderId="1" xfId="0" applyFont="1" applyFill="1" applyBorder="1" applyAlignment="1">
      <alignment horizontal="left" vertical="center"/>
    </xf>
    <xf numFmtId="0" fontId="9"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3" xfId="0" applyFont="1" applyFill="1" applyBorder="1" applyAlignment="1">
      <alignment horizontal="left" vertical="center"/>
    </xf>
    <xf numFmtId="0" fontId="6" fillId="0" borderId="5" xfId="0" applyFont="1" applyFill="1" applyBorder="1" applyAlignment="1">
      <alignment horizontal="left" vertical="center"/>
    </xf>
    <xf numFmtId="0" fontId="6" fillId="0" borderId="4" xfId="0" applyFont="1" applyFill="1" applyBorder="1" applyAlignment="1">
      <alignment horizontal="left"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Alignment="1">
      <alignment horizontal="right" vertical="center"/>
    </xf>
    <xf numFmtId="0" fontId="8" fillId="0" borderId="0" xfId="0" applyFont="1" applyAlignment="1">
      <alignment horizontal="center" vertical="center"/>
    </xf>
    <xf numFmtId="164" fontId="6" fillId="0" borderId="3" xfId="0" applyNumberFormat="1" applyFont="1" applyFill="1" applyBorder="1" applyAlignment="1">
      <alignment horizontal="center" vertical="center"/>
    </xf>
    <xf numFmtId="164" fontId="0" fillId="0" borderId="4" xfId="0" applyNumberFormat="1" applyFill="1" applyBorder="1" applyAlignment="1">
      <alignment horizontal="center" vertical="center"/>
    </xf>
    <xf numFmtId="49" fontId="6" fillId="0" borderId="3" xfId="0" applyNumberFormat="1" applyFont="1" applyFill="1" applyBorder="1" applyAlignment="1">
      <alignment horizontal="left" vertical="center"/>
    </xf>
    <xf numFmtId="49" fontId="6" fillId="0" borderId="5" xfId="0" applyNumberFormat="1" applyFont="1" applyFill="1" applyBorder="1" applyAlignment="1">
      <alignment horizontal="left" vertical="center"/>
    </xf>
    <xf numFmtId="49" fontId="6" fillId="0" borderId="4" xfId="0" applyNumberFormat="1" applyFont="1" applyFill="1" applyBorder="1" applyAlignment="1">
      <alignment horizontal="left" vertical="center"/>
    </xf>
    <xf numFmtId="164" fontId="7" fillId="0" borderId="3" xfId="0" applyNumberFormat="1" applyFont="1" applyFill="1" applyBorder="1" applyAlignment="1">
      <alignment horizontal="center" vertical="center"/>
    </xf>
    <xf numFmtId="164" fontId="7" fillId="0" borderId="4" xfId="0" applyNumberFormat="1" applyFont="1" applyFill="1" applyBorder="1" applyAlignment="1">
      <alignment horizontal="center" vertical="center"/>
    </xf>
    <xf numFmtId="164" fontId="7" fillId="0" borderId="1" xfId="0" applyNumberFormat="1" applyFont="1" applyFill="1" applyBorder="1" applyAlignment="1">
      <alignment horizontal="center"/>
    </xf>
    <xf numFmtId="0" fontId="7" fillId="0" borderId="1" xfId="0" applyFont="1" applyFill="1" applyBorder="1" applyAlignment="1">
      <alignment horizontal="center"/>
    </xf>
    <xf numFmtId="164" fontId="6" fillId="0" borderId="1" xfId="0" applyNumberFormat="1" applyFont="1" applyFill="1" applyBorder="1" applyAlignment="1">
      <alignment horizontal="center" vertical="center"/>
    </xf>
    <xf numFmtId="0" fontId="6" fillId="0" borderId="3" xfId="0" applyFont="1" applyBorder="1"/>
    <xf numFmtId="0" fontId="6" fillId="0" borderId="4" xfId="0" applyFont="1" applyBorder="1"/>
    <xf numFmtId="0" fontId="0" fillId="0" borderId="5" xfId="0" applyFill="1" applyBorder="1" applyAlignment="1">
      <alignment horizontal="left" vertical="center"/>
    </xf>
    <xf numFmtId="0" fontId="0" fillId="0" borderId="4" xfId="0" applyFill="1" applyBorder="1" applyAlignment="1">
      <alignment horizontal="left" vertical="center"/>
    </xf>
    <xf numFmtId="0" fontId="7" fillId="0" borderId="1" xfId="0" applyFont="1" applyFill="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2" borderId="3" xfId="0" applyFont="1" applyFill="1" applyBorder="1" applyAlignment="1">
      <alignment horizontal="left" vertical="center" wrapText="1"/>
    </xf>
    <xf numFmtId="0" fontId="6" fillId="2" borderId="5" xfId="0" applyFont="1" applyFill="1" applyBorder="1" applyAlignment="1">
      <alignment horizontal="left" vertical="center" wrapText="1"/>
    </xf>
    <xf numFmtId="0" fontId="6" fillId="2" borderId="4" xfId="0" applyFont="1" applyFill="1" applyBorder="1" applyAlignment="1">
      <alignment horizontal="left" vertical="center" wrapText="1"/>
    </xf>
    <xf numFmtId="0" fontId="16" fillId="0" borderId="1" xfId="0" applyFont="1" applyBorder="1" applyAlignment="1">
      <alignment horizontal="left" vertical="center"/>
    </xf>
    <xf numFmtId="49" fontId="6" fillId="0" borderId="3" xfId="0" applyNumberFormat="1" applyFont="1" applyBorder="1" applyAlignment="1">
      <alignment horizontal="left" vertical="top" wrapText="1"/>
    </xf>
    <xf numFmtId="49" fontId="6" fillId="0" borderId="5" xfId="0" applyNumberFormat="1" applyFont="1" applyBorder="1" applyAlignment="1">
      <alignment horizontal="left" vertical="top" wrapText="1"/>
    </xf>
    <xf numFmtId="49" fontId="6" fillId="0" borderId="4" xfId="0" applyNumberFormat="1" applyFont="1" applyBorder="1" applyAlignment="1">
      <alignment horizontal="left" vertical="top" wrapText="1"/>
    </xf>
    <xf numFmtId="0" fontId="17" fillId="0" borderId="3" xfId="0" applyFont="1" applyBorder="1" applyAlignment="1">
      <alignment horizontal="left" vertical="center" wrapText="1"/>
    </xf>
    <xf numFmtId="0" fontId="17" fillId="0" borderId="5" xfId="0" applyFont="1" applyBorder="1" applyAlignment="1">
      <alignment horizontal="left" vertical="center" wrapText="1"/>
    </xf>
    <xf numFmtId="0" fontId="17" fillId="0" borderId="4" xfId="0" applyFont="1" applyBorder="1" applyAlignment="1">
      <alignment horizontal="left" vertical="center" wrapText="1"/>
    </xf>
    <xf numFmtId="0" fontId="19" fillId="0" borderId="3" xfId="0" applyFont="1" applyBorder="1" applyAlignment="1">
      <alignment horizontal="left" vertical="center" wrapText="1"/>
    </xf>
    <xf numFmtId="0" fontId="19" fillId="0" borderId="5" xfId="0" applyFont="1" applyBorder="1" applyAlignment="1">
      <alignment horizontal="left" vertical="center" wrapText="1"/>
    </xf>
    <xf numFmtId="0" fontId="19" fillId="0" borderId="4" xfId="0" applyFont="1" applyBorder="1" applyAlignment="1">
      <alignment horizontal="left" vertical="center" wrapText="1"/>
    </xf>
    <xf numFmtId="0" fontId="1" fillId="0" borderId="6" xfId="0" applyFont="1" applyBorder="1" applyAlignment="1">
      <alignment horizontal="left" vertical="center"/>
    </xf>
    <xf numFmtId="0" fontId="1" fillId="0" borderId="10" xfId="0" applyFont="1" applyBorder="1" applyAlignment="1">
      <alignment horizontal="left" vertical="center"/>
    </xf>
    <xf numFmtId="0" fontId="1" fillId="0" borderId="7" xfId="0" applyFont="1" applyBorder="1" applyAlignment="1">
      <alignment horizontal="left" vertical="center"/>
    </xf>
    <xf numFmtId="0" fontId="1" fillId="0" borderId="11" xfId="0" applyFont="1" applyBorder="1" applyAlignment="1">
      <alignment horizontal="left" vertical="center"/>
    </xf>
    <xf numFmtId="0" fontId="1" fillId="0" borderId="0" xfId="0" applyFont="1" applyAlignment="1">
      <alignment horizontal="left" vertical="center"/>
    </xf>
    <xf numFmtId="0" fontId="1" fillId="0" borderId="13" xfId="0" applyFont="1" applyBorder="1" applyAlignment="1">
      <alignment horizontal="left" vertical="center"/>
    </xf>
    <xf numFmtId="0" fontId="6" fillId="0" borderId="2" xfId="0" applyFont="1" applyBorder="1" applyAlignment="1">
      <alignment horizontal="center" textRotation="90" wrapText="1"/>
    </xf>
    <xf numFmtId="0" fontId="6" fillId="0" borderId="14" xfId="0" applyFont="1" applyBorder="1" applyAlignment="1">
      <alignment horizontal="center" textRotation="90"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10"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9" xfId="0" applyFont="1" applyBorder="1" applyAlignment="1">
      <alignment horizontal="center" vertical="center"/>
    </xf>
    <xf numFmtId="0" fontId="7" fillId="0" borderId="3" xfId="0" applyFont="1" applyBorder="1" applyAlignment="1">
      <alignment horizontal="left"/>
    </xf>
    <xf numFmtId="0" fontId="6" fillId="0" borderId="5" xfId="0" applyFont="1" applyBorder="1" applyAlignment="1">
      <alignment horizontal="left"/>
    </xf>
    <xf numFmtId="0" fontId="6" fillId="0" borderId="4" xfId="0" applyFont="1" applyBorder="1" applyAlignment="1">
      <alignment horizontal="left"/>
    </xf>
    <xf numFmtId="0" fontId="6" fillId="0" borderId="1" xfId="0" applyFont="1" applyBorder="1" applyAlignment="1">
      <alignment horizontal="center" vertical="center"/>
    </xf>
    <xf numFmtId="0" fontId="11" fillId="0" borderId="1" xfId="0" applyFont="1" applyBorder="1" applyAlignment="1">
      <alignment horizontal="center" vertical="center"/>
    </xf>
    <xf numFmtId="0" fontId="6" fillId="0" borderId="1" xfId="0" applyFont="1" applyBorder="1" applyAlignment="1">
      <alignment horizontal="center" vertical="center" textRotation="90"/>
    </xf>
    <xf numFmtId="164" fontId="9" fillId="0" borderId="1" xfId="0" applyNumberFormat="1" applyFont="1" applyFill="1" applyBorder="1" applyAlignment="1">
      <alignment horizontal="center" vertical="center"/>
    </xf>
    <xf numFmtId="164"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1" fillId="0" borderId="8" xfId="0" applyFont="1" applyBorder="1" applyAlignment="1">
      <alignment horizontal="left" vertical="center"/>
    </xf>
    <xf numFmtId="0" fontId="1" fillId="0" borderId="12" xfId="0" applyFont="1" applyBorder="1" applyAlignment="1">
      <alignment horizontal="left" vertical="center"/>
    </xf>
    <xf numFmtId="0" fontId="1" fillId="0" borderId="9" xfId="0" applyFont="1" applyBorder="1" applyAlignment="1">
      <alignment horizontal="left" vertical="center"/>
    </xf>
    <xf numFmtId="0" fontId="70" fillId="0" borderId="0" xfId="0" applyFont="1" applyBorder="1" applyAlignment="1">
      <alignment horizontal="left" wrapText="1"/>
    </xf>
    <xf numFmtId="0" fontId="6" fillId="2" borderId="3" xfId="0" applyFont="1" applyFill="1" applyBorder="1" applyAlignment="1">
      <alignment vertical="top"/>
    </xf>
    <xf numFmtId="0" fontId="6" fillId="2" borderId="5" xfId="0" applyFont="1" applyFill="1" applyBorder="1" applyAlignment="1">
      <alignment vertical="top"/>
    </xf>
    <xf numFmtId="0" fontId="6" fillId="2" borderId="4" xfId="0" applyFont="1" applyFill="1" applyBorder="1" applyAlignment="1">
      <alignment vertical="top"/>
    </xf>
    <xf numFmtId="0" fontId="14" fillId="2" borderId="3" xfId="0" applyFont="1" applyFill="1" applyBorder="1" applyAlignment="1">
      <alignment horizontal="justify" vertical="top" wrapText="1"/>
    </xf>
    <xf numFmtId="0" fontId="14" fillId="2" borderId="5" xfId="0" applyFont="1" applyFill="1" applyBorder="1" applyAlignment="1">
      <alignment horizontal="justify" vertical="top" wrapText="1"/>
    </xf>
    <xf numFmtId="0" fontId="14" fillId="2" borderId="4" xfId="0" applyFont="1" applyFill="1" applyBorder="1" applyAlignment="1">
      <alignment horizontal="justify" vertical="top" wrapText="1"/>
    </xf>
    <xf numFmtId="0" fontId="7" fillId="2" borderId="3" xfId="0" applyFont="1" applyFill="1" applyBorder="1" applyAlignment="1">
      <alignment horizontal="left" vertical="center"/>
    </xf>
    <xf numFmtId="0" fontId="7" fillId="2" borderId="5" xfId="0" applyFont="1" applyFill="1" applyBorder="1" applyAlignment="1">
      <alignment horizontal="left" vertical="center"/>
    </xf>
    <xf numFmtId="0" fontId="7" fillId="2" borderId="4" xfId="0" applyFont="1" applyFill="1" applyBorder="1" applyAlignment="1">
      <alignment horizontal="left" vertical="center"/>
    </xf>
    <xf numFmtId="0" fontId="6" fillId="2" borderId="1"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5" xfId="0" applyFont="1" applyFill="1" applyBorder="1" applyAlignment="1">
      <alignment horizontal="center" vertical="center" textRotation="90" wrapText="1"/>
    </xf>
    <xf numFmtId="0" fontId="7" fillId="0" borderId="1" xfId="0" applyFont="1" applyBorder="1" applyAlignment="1">
      <alignment horizontal="left" vertical="center"/>
    </xf>
    <xf numFmtId="0" fontId="9" fillId="0" borderId="3" xfId="0" applyFont="1" applyBorder="1" applyAlignment="1">
      <alignment horizontal="left" wrapText="1"/>
    </xf>
    <xf numFmtId="0" fontId="13" fillId="0" borderId="4" xfId="0" applyFont="1" applyBorder="1" applyAlignment="1">
      <alignment horizontal="left" wrapText="1"/>
    </xf>
    <xf numFmtId="0" fontId="0" fillId="0" borderId="4" xfId="0" applyBorder="1"/>
    <xf numFmtId="0" fontId="7" fillId="0" borderId="3" xfId="0" applyFont="1" applyBorder="1" applyAlignment="1">
      <alignment horizontal="left" wrapText="1"/>
    </xf>
    <xf numFmtId="0" fontId="7" fillId="0" borderId="4" xfId="0" applyFont="1" applyBorder="1" applyAlignment="1">
      <alignment horizontal="left" wrapText="1"/>
    </xf>
    <xf numFmtId="0" fontId="6" fillId="0" borderId="10" xfId="0" applyFont="1" applyBorder="1" applyAlignment="1">
      <alignment horizontal="right" vertical="center"/>
    </xf>
    <xf numFmtId="0" fontId="6" fillId="0" borderId="1" xfId="0" applyFont="1" applyBorder="1" applyAlignment="1">
      <alignment horizontal="left" vertical="center"/>
    </xf>
    <xf numFmtId="164" fontId="6" fillId="0" borderId="3" xfId="0" applyNumberFormat="1" applyFont="1" applyBorder="1" applyAlignment="1">
      <alignment horizontal="center" vertical="center"/>
    </xf>
    <xf numFmtId="164" fontId="6" fillId="0" borderId="4" xfId="0" applyNumberFormat="1" applyFont="1" applyBorder="1" applyAlignment="1">
      <alignment horizontal="center" vertical="center"/>
    </xf>
    <xf numFmtId="164" fontId="7" fillId="0" borderId="3" xfId="0" applyNumberFormat="1" applyFont="1" applyBorder="1" applyAlignment="1">
      <alignment horizontal="center" vertical="center"/>
    </xf>
    <xf numFmtId="164" fontId="7" fillId="0" borderId="5" xfId="0" applyNumberFormat="1" applyFont="1" applyBorder="1" applyAlignment="1">
      <alignment horizontal="center" vertical="center"/>
    </xf>
    <xf numFmtId="164" fontId="7" fillId="0" borderId="4" xfId="0" applyNumberFormat="1" applyFont="1" applyBorder="1" applyAlignment="1">
      <alignment horizontal="center" vertical="center"/>
    </xf>
    <xf numFmtId="0" fontId="11" fillId="0" borderId="1" xfId="0" applyFont="1" applyBorder="1" applyAlignment="1">
      <alignment horizontal="center"/>
    </xf>
    <xf numFmtId="164" fontId="6" fillId="0" borderId="1" xfId="0" applyNumberFormat="1" applyFont="1" applyBorder="1" applyAlignment="1">
      <alignment horizontal="center"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1" xfId="0" applyFont="1" applyBorder="1" applyAlignment="1">
      <alignment horizontal="center"/>
    </xf>
    <xf numFmtId="0" fontId="7" fillId="0" borderId="4" xfId="0" applyFont="1" applyBorder="1" applyAlignment="1">
      <alignment horizontal="center"/>
    </xf>
    <xf numFmtId="0" fontId="9" fillId="0" borderId="1" xfId="0" applyFont="1" applyBorder="1" applyAlignment="1">
      <alignment horizontal="left" vertical="center"/>
    </xf>
    <xf numFmtId="0" fontId="9" fillId="0" borderId="1" xfId="0" applyFont="1" applyBorder="1" applyAlignment="1">
      <alignment horizontal="center" vertical="center"/>
    </xf>
    <xf numFmtId="164" fontId="7" fillId="0" borderId="1" xfId="0" applyNumberFormat="1" applyFont="1" applyBorder="1" applyAlignment="1">
      <alignment horizontal="center" vertical="center"/>
    </xf>
    <xf numFmtId="0" fontId="7" fillId="0" borderId="1" xfId="0" applyFont="1" applyBorder="1" applyAlignment="1">
      <alignment horizontal="center" vertical="center"/>
    </xf>
    <xf numFmtId="164" fontId="9" fillId="0" borderId="1" xfId="0" applyNumberFormat="1" applyFont="1" applyBorder="1" applyAlignment="1">
      <alignment horizontal="center" vertical="center"/>
    </xf>
    <xf numFmtId="0" fontId="7" fillId="0" borderId="3" xfId="0" applyFont="1" applyBorder="1" applyAlignment="1">
      <alignment horizontal="center"/>
    </xf>
    <xf numFmtId="0" fontId="6" fillId="2" borderId="1" xfId="0" applyFont="1" applyFill="1" applyBorder="1" applyAlignment="1">
      <alignment horizontal="left" vertical="center"/>
    </xf>
    <xf numFmtId="0" fontId="6" fillId="2" borderId="3" xfId="0" applyFont="1" applyFill="1" applyBorder="1" applyAlignment="1">
      <alignment horizontal="left" vertical="center"/>
    </xf>
    <xf numFmtId="0" fontId="6" fillId="2" borderId="5" xfId="0" applyFont="1" applyFill="1" applyBorder="1" applyAlignment="1">
      <alignment horizontal="left" vertical="center"/>
    </xf>
    <xf numFmtId="0" fontId="6" fillId="2" borderId="4" xfId="0" applyFont="1" applyFill="1" applyBorder="1" applyAlignment="1">
      <alignment horizontal="left" vertical="center"/>
    </xf>
    <xf numFmtId="0" fontId="6" fillId="2" borderId="1" xfId="0" applyFont="1" applyFill="1" applyBorder="1" applyAlignment="1">
      <alignment horizontal="center"/>
    </xf>
    <xf numFmtId="0" fontId="6" fillId="0" borderId="5" xfId="0" applyFont="1" applyBorder="1" applyAlignment="1">
      <alignment horizontal="center"/>
    </xf>
    <xf numFmtId="0" fontId="7" fillId="0" borderId="6" xfId="0" applyFont="1" applyBorder="1" applyAlignment="1">
      <alignment horizontal="left" vertical="center"/>
    </xf>
    <xf numFmtId="0" fontId="7" fillId="0" borderId="10" xfId="0" applyFont="1" applyBorder="1" applyAlignment="1">
      <alignment horizontal="left" vertical="center"/>
    </xf>
    <xf numFmtId="0" fontId="7" fillId="0" borderId="7" xfId="0" applyFont="1" applyBorder="1" applyAlignment="1">
      <alignment horizontal="left" vertical="center"/>
    </xf>
    <xf numFmtId="0" fontId="6" fillId="2" borderId="1" xfId="0" applyFont="1" applyFill="1" applyBorder="1" applyAlignment="1">
      <alignment horizontal="left" vertical="center" wrapText="1"/>
    </xf>
    <xf numFmtId="0" fontId="6" fillId="2" borderId="3" xfId="0" applyFont="1" applyFill="1" applyBorder="1" applyAlignment="1">
      <alignment horizontal="left" vertical="top"/>
    </xf>
    <xf numFmtId="0" fontId="6" fillId="2" borderId="5" xfId="0" applyFont="1" applyFill="1" applyBorder="1" applyAlignment="1">
      <alignment horizontal="left" vertical="top"/>
    </xf>
    <xf numFmtId="0" fontId="6" fillId="2" borderId="4" xfId="0" applyFont="1" applyFill="1" applyBorder="1" applyAlignment="1">
      <alignment horizontal="left" vertical="top"/>
    </xf>
    <xf numFmtId="0" fontId="16" fillId="2" borderId="5" xfId="0" applyFont="1" applyFill="1" applyBorder="1" applyAlignment="1">
      <alignment horizontal="left" vertical="top" wrapText="1"/>
    </xf>
    <xf numFmtId="0" fontId="16" fillId="2" borderId="4" xfId="0" applyFont="1" applyFill="1" applyBorder="1" applyAlignment="1">
      <alignment horizontal="left" vertical="top" wrapText="1"/>
    </xf>
    <xf numFmtId="0" fontId="16" fillId="2" borderId="5" xfId="0" applyFont="1" applyFill="1" applyBorder="1" applyAlignment="1">
      <alignment horizontal="left" vertical="top"/>
    </xf>
    <xf numFmtId="0" fontId="16" fillId="2" borderId="4" xfId="0" applyFont="1" applyFill="1" applyBorder="1" applyAlignment="1">
      <alignment horizontal="left" vertical="top"/>
    </xf>
    <xf numFmtId="0" fontId="16" fillId="2" borderId="5" xfId="0" applyFont="1" applyFill="1" applyBorder="1" applyAlignment="1">
      <alignment vertical="top" wrapText="1"/>
    </xf>
    <xf numFmtId="0" fontId="16" fillId="2" borderId="4" xfId="0" applyFont="1" applyFill="1" applyBorder="1" applyAlignment="1">
      <alignment vertical="top" wrapText="1"/>
    </xf>
    <xf numFmtId="49" fontId="6" fillId="2" borderId="1" xfId="0" applyNumberFormat="1" applyFont="1" applyFill="1" applyBorder="1" applyAlignment="1">
      <alignment horizontal="center"/>
    </xf>
    <xf numFmtId="0" fontId="7" fillId="2" borderId="1" xfId="0" applyFont="1" applyFill="1" applyBorder="1" applyAlignment="1">
      <alignment horizontal="left" vertical="center"/>
    </xf>
    <xf numFmtId="0" fontId="6" fillId="2" borderId="11" xfId="0" applyFont="1" applyFill="1" applyBorder="1" applyAlignment="1">
      <alignment horizontal="center" vertical="center"/>
    </xf>
    <xf numFmtId="0" fontId="6" fillId="2" borderId="0" xfId="0" applyFont="1" applyFill="1" applyAlignment="1">
      <alignment horizontal="center" vertical="center"/>
    </xf>
    <xf numFmtId="0" fontId="6" fillId="2" borderId="1" xfId="0" applyFont="1" applyFill="1" applyBorder="1" applyAlignment="1">
      <alignment horizontal="center" vertical="center" textRotation="90" wrapText="1"/>
    </xf>
    <xf numFmtId="0" fontId="16" fillId="2" borderId="3" xfId="0" applyFont="1" applyFill="1" applyBorder="1" applyAlignment="1">
      <alignment horizontal="left" vertical="top" wrapText="1"/>
    </xf>
    <xf numFmtId="0" fontId="16" fillId="2" borderId="1" xfId="0" applyFont="1" applyFill="1" applyBorder="1" applyAlignment="1">
      <alignment horizontal="left" vertical="top"/>
    </xf>
    <xf numFmtId="0" fontId="16" fillId="2" borderId="3" xfId="0" applyFont="1" applyFill="1" applyBorder="1" applyAlignment="1">
      <alignment horizontal="left" vertical="top"/>
    </xf>
    <xf numFmtId="0" fontId="16" fillId="2" borderId="1" xfId="0" applyFont="1" applyFill="1" applyBorder="1" applyAlignment="1">
      <alignment horizontal="left" vertical="top" wrapText="1"/>
    </xf>
    <xf numFmtId="164" fontId="21" fillId="0" borderId="3" xfId="0" applyNumberFormat="1" applyFont="1" applyBorder="1" applyAlignment="1">
      <alignment horizontal="center" vertical="center"/>
    </xf>
    <xf numFmtId="164" fontId="21" fillId="0" borderId="4" xfId="0" applyNumberFormat="1" applyFont="1" applyBorder="1" applyAlignment="1">
      <alignment horizontal="center" vertical="center"/>
    </xf>
    <xf numFmtId="0" fontId="7" fillId="0" borderId="1" xfId="0" applyFont="1" applyBorder="1" applyAlignment="1">
      <alignment horizontal="left" vertical="center" wrapText="1"/>
    </xf>
    <xf numFmtId="0" fontId="6" fillId="0" borderId="1" xfId="0" applyFont="1" applyBorder="1" applyAlignment="1">
      <alignment horizontal="left" vertical="center" wrapText="1"/>
    </xf>
    <xf numFmtId="0" fontId="20" fillId="0" borderId="1" xfId="0" applyFont="1" applyBorder="1" applyAlignment="1">
      <alignment horizontal="left" vertical="center" wrapText="1"/>
    </xf>
    <xf numFmtId="164" fontId="6" fillId="0" borderId="2" xfId="0" applyNumberFormat="1" applyFont="1" applyBorder="1" applyAlignment="1">
      <alignment horizontal="center" vertical="center"/>
    </xf>
    <xf numFmtId="0" fontId="11" fillId="0" borderId="1" xfId="0" applyFont="1" applyBorder="1" applyAlignment="1">
      <alignment horizontal="left" vertical="center" wrapText="1"/>
    </xf>
    <xf numFmtId="0" fontId="11" fillId="0" borderId="3" xfId="0" applyFont="1" applyBorder="1" applyAlignment="1">
      <alignment horizontal="left" vertical="center" wrapText="1"/>
    </xf>
    <xf numFmtId="164" fontId="11" fillId="0" borderId="2" xfId="0" applyNumberFormat="1" applyFont="1" applyBorder="1" applyAlignment="1">
      <alignment horizontal="center" vertical="center"/>
    </xf>
    <xf numFmtId="0" fontId="16" fillId="0" borderId="3" xfId="0" applyFont="1" applyBorder="1" applyAlignment="1">
      <alignment vertical="center" wrapText="1"/>
    </xf>
    <xf numFmtId="0" fontId="16" fillId="0" borderId="5" xfId="0" applyFont="1" applyBorder="1" applyAlignment="1">
      <alignment vertical="center" wrapText="1"/>
    </xf>
    <xf numFmtId="0" fontId="16" fillId="0" borderId="4" xfId="0" applyFont="1" applyBorder="1" applyAlignment="1">
      <alignment vertical="center" wrapText="1"/>
    </xf>
    <xf numFmtId="0" fontId="22" fillId="0" borderId="3" xfId="0" applyFont="1" applyBorder="1" applyAlignment="1">
      <alignment horizontal="left" vertical="center" wrapText="1"/>
    </xf>
    <xf numFmtId="0" fontId="22" fillId="0" borderId="5" xfId="0" applyFont="1" applyBorder="1" applyAlignment="1">
      <alignment horizontal="left" vertical="center" wrapText="1"/>
    </xf>
    <xf numFmtId="0" fontId="22" fillId="0" borderId="4" xfId="0" applyFont="1" applyBorder="1" applyAlignment="1">
      <alignment horizontal="left" vertical="center" wrapText="1"/>
    </xf>
    <xf numFmtId="164" fontId="11" fillId="0" borderId="1" xfId="0" applyNumberFormat="1" applyFont="1" applyBorder="1" applyAlignment="1">
      <alignment horizontal="center" vertical="center"/>
    </xf>
    <xf numFmtId="0" fontId="6" fillId="0" borderId="8" xfId="0" applyFont="1" applyBorder="1" applyAlignment="1">
      <alignment horizontal="left" vertical="center"/>
    </xf>
    <xf numFmtId="0" fontId="6" fillId="0" borderId="12" xfId="0" applyFont="1" applyBorder="1" applyAlignment="1">
      <alignment horizontal="left" vertical="center"/>
    </xf>
    <xf numFmtId="0" fontId="6" fillId="0" borderId="9" xfId="0" applyFont="1" applyBorder="1" applyAlignment="1">
      <alignment horizontal="left" vertical="center"/>
    </xf>
    <xf numFmtId="0" fontId="6" fillId="0" borderId="11" xfId="0" applyFont="1" applyBorder="1" applyAlignment="1">
      <alignment horizontal="left" vertical="center" wrapText="1"/>
    </xf>
    <xf numFmtId="0" fontId="6" fillId="0" borderId="0" xfId="0" applyFont="1" applyAlignment="1">
      <alignment horizontal="left" vertical="center" wrapText="1"/>
    </xf>
    <xf numFmtId="0" fontId="6" fillId="0" borderId="6" xfId="0" applyFont="1" applyBorder="1" applyAlignment="1">
      <alignment horizontal="left" vertical="center"/>
    </xf>
    <xf numFmtId="0" fontId="6" fillId="0" borderId="10" xfId="0" applyFont="1" applyBorder="1" applyAlignment="1">
      <alignment horizontal="left" vertical="center"/>
    </xf>
    <xf numFmtId="0" fontId="6" fillId="0" borderId="7" xfId="0" applyFont="1" applyBorder="1" applyAlignment="1">
      <alignment horizontal="left" vertical="center"/>
    </xf>
    <xf numFmtId="0" fontId="6" fillId="0" borderId="11" xfId="0" applyFont="1" applyBorder="1" applyAlignment="1">
      <alignment horizontal="left" vertical="center"/>
    </xf>
    <xf numFmtId="0" fontId="6" fillId="0" borderId="0" xfId="0" applyFont="1" applyAlignment="1">
      <alignment horizontal="left" vertical="center"/>
    </xf>
    <xf numFmtId="0" fontId="6" fillId="0" borderId="13" xfId="0" applyFont="1" applyBorder="1" applyAlignment="1">
      <alignment horizontal="left" vertical="center"/>
    </xf>
    <xf numFmtId="0" fontId="6" fillId="0" borderId="1" xfId="0" applyFont="1" applyBorder="1" applyAlignment="1">
      <alignment horizontal="center" textRotation="90" wrapText="1"/>
    </xf>
    <xf numFmtId="0" fontId="1" fillId="0" borderId="0" xfId="0" applyFont="1" applyAlignment="1">
      <alignment horizontal="right" vertical="center"/>
    </xf>
    <xf numFmtId="0" fontId="24" fillId="0" borderId="0" xfId="0" applyFont="1" applyAlignment="1">
      <alignment horizontal="center" vertical="center"/>
    </xf>
    <xf numFmtId="0" fontId="1" fillId="0" borderId="1" xfId="0" applyFont="1" applyBorder="1" applyAlignment="1">
      <alignment horizontal="left" vertical="center"/>
    </xf>
    <xf numFmtId="0" fontId="1" fillId="0" borderId="3" xfId="0" applyFont="1" applyBorder="1" applyAlignment="1">
      <alignment vertical="center"/>
    </xf>
    <xf numFmtId="0" fontId="1" fillId="0" borderId="5" xfId="0" applyFont="1" applyBorder="1" applyAlignment="1">
      <alignment vertical="center"/>
    </xf>
    <xf numFmtId="0" fontId="1" fillId="0" borderId="4" xfId="0" applyFont="1" applyBorder="1" applyAlignment="1">
      <alignment vertical="center"/>
    </xf>
    <xf numFmtId="0" fontId="1" fillId="0" borderId="1" xfId="0" applyFont="1" applyBorder="1" applyAlignment="1">
      <alignment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3" fillId="0" borderId="1" xfId="0" applyFont="1" applyBorder="1" applyAlignment="1">
      <alignment horizontal="left" vertical="center"/>
    </xf>
    <xf numFmtId="164" fontId="3" fillId="0" borderId="3" xfId="0" applyNumberFormat="1" applyFont="1" applyBorder="1" applyAlignment="1">
      <alignment horizontal="center" vertical="center"/>
    </xf>
    <xf numFmtId="164" fontId="3" fillId="0" borderId="4" xfId="0" applyNumberFormat="1" applyFont="1" applyBorder="1" applyAlignment="1">
      <alignment horizontal="center" vertical="center"/>
    </xf>
    <xf numFmtId="0" fontId="1" fillId="0" borderId="3" xfId="0" applyFont="1" applyBorder="1" applyAlignment="1">
      <alignment horizontal="left" vertical="center"/>
    </xf>
    <xf numFmtId="0" fontId="1" fillId="0" borderId="5" xfId="0" applyFont="1" applyBorder="1" applyAlignment="1">
      <alignment horizontal="left" vertical="center"/>
    </xf>
    <xf numFmtId="0" fontId="1" fillId="0" borderId="4" xfId="0" applyFont="1" applyBorder="1" applyAlignment="1">
      <alignment horizontal="left" vertical="center"/>
    </xf>
    <xf numFmtId="0" fontId="1" fillId="0" borderId="6" xfId="0" applyFont="1" applyBorder="1" applyAlignment="1">
      <alignment horizontal="center" vertical="center"/>
    </xf>
    <xf numFmtId="0" fontId="1" fillId="0" borderId="10"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2" xfId="0" applyFont="1" applyBorder="1" applyAlignment="1">
      <alignment horizontal="center" vertical="center"/>
    </xf>
    <xf numFmtId="0" fontId="1" fillId="0" borderId="9" xfId="0" applyFont="1" applyBorder="1" applyAlignment="1">
      <alignment horizontal="center" vertical="center"/>
    </xf>
    <xf numFmtId="0" fontId="25" fillId="0" borderId="1" xfId="0" applyFont="1" applyBorder="1" applyAlignment="1">
      <alignment horizontal="center" vertical="center"/>
    </xf>
    <xf numFmtId="0" fontId="25" fillId="0" borderId="1" xfId="0" applyFont="1" applyBorder="1" applyAlignment="1">
      <alignment horizontal="center"/>
    </xf>
    <xf numFmtId="164" fontId="1" fillId="0" borderId="1" xfId="0" applyNumberFormat="1"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164" fontId="3" fillId="0" borderId="1" xfId="0" applyNumberFormat="1" applyFont="1" applyBorder="1" applyAlignment="1">
      <alignment horizont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164" fontId="1" fillId="0" borderId="1" xfId="0" applyNumberFormat="1"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164" fontId="1" fillId="0" borderId="3" xfId="0" applyNumberFormat="1" applyFont="1" applyBorder="1" applyAlignment="1">
      <alignment horizontal="center"/>
    </xf>
    <xf numFmtId="164" fontId="1" fillId="0" borderId="4" xfId="0" applyNumberFormat="1" applyFont="1" applyBorder="1" applyAlignment="1">
      <alignment horizontal="center"/>
    </xf>
    <xf numFmtId="0" fontId="3" fillId="0" borderId="3" xfId="0" applyFont="1" applyBorder="1" applyAlignment="1">
      <alignment horizontal="left"/>
    </xf>
    <xf numFmtId="0" fontId="1" fillId="0" borderId="5" xfId="0" applyFont="1" applyBorder="1" applyAlignment="1">
      <alignment horizontal="left"/>
    </xf>
    <xf numFmtId="0" fontId="1" fillId="0" borderId="4" xfId="0" applyFont="1" applyBorder="1" applyAlignment="1">
      <alignment horizontal="left"/>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xf>
    <xf numFmtId="0" fontId="2" fillId="0" borderId="3" xfId="0" applyFont="1" applyBorder="1" applyAlignment="1">
      <alignment horizontal="left" vertical="center"/>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164" fontId="4" fillId="0" borderId="3" xfId="0" applyNumberFormat="1" applyFont="1" applyBorder="1" applyAlignment="1">
      <alignment horizontal="center" vertical="center"/>
    </xf>
    <xf numFmtId="0" fontId="4" fillId="0" borderId="4"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center" vertical="center"/>
    </xf>
    <xf numFmtId="164" fontId="2" fillId="0" borderId="1" xfId="0" applyNumberFormat="1" applyFont="1" applyBorder="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3" xfId="0" applyFont="1" applyBorder="1" applyAlignment="1">
      <alignment horizontal="center"/>
    </xf>
    <xf numFmtId="0" fontId="3" fillId="0" borderId="4" xfId="0" applyFont="1" applyBorder="1" applyAlignment="1">
      <alignment horizontal="center"/>
    </xf>
    <xf numFmtId="0" fontId="1" fillId="2" borderId="3" xfId="0" applyFont="1" applyFill="1" applyBorder="1" applyAlignment="1">
      <alignment horizontal="left" vertical="center"/>
    </xf>
    <xf numFmtId="0" fontId="1" fillId="2" borderId="4" xfId="0" applyFont="1" applyFill="1" applyBorder="1" applyAlignment="1">
      <alignment horizontal="left" vertical="center"/>
    </xf>
    <xf numFmtId="0" fontId="1" fillId="2" borderId="5" xfId="0" applyFont="1" applyFill="1" applyBorder="1" applyAlignment="1">
      <alignment horizontal="left" vertical="center"/>
    </xf>
    <xf numFmtId="0" fontId="1" fillId="2" borderId="1" xfId="0" applyFont="1" applyFill="1" applyBorder="1" applyAlignment="1">
      <alignment horizontal="center"/>
    </xf>
    <xf numFmtId="0" fontId="1" fillId="2" borderId="1" xfId="0" applyFont="1" applyFill="1" applyBorder="1" applyAlignment="1">
      <alignment horizontal="left" vertical="center"/>
    </xf>
    <xf numFmtId="49" fontId="1" fillId="2" borderId="1" xfId="0" applyNumberFormat="1"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3" fillId="2" borderId="10" xfId="0" applyFont="1" applyFill="1" applyBorder="1" applyAlignment="1">
      <alignment horizontal="left" vertical="center"/>
    </xf>
    <xf numFmtId="0" fontId="3" fillId="2" borderId="7" xfId="0" applyFont="1" applyFill="1" applyBorder="1" applyAlignment="1">
      <alignment horizontal="left" vertical="center"/>
    </xf>
    <xf numFmtId="0" fontId="1" fillId="2" borderId="1" xfId="0" applyFont="1" applyFill="1" applyBorder="1" applyAlignment="1">
      <alignment horizontal="left" vertical="center" wrapText="1"/>
    </xf>
    <xf numFmtId="0" fontId="16" fillId="2" borderId="3" xfId="0" applyFont="1" applyFill="1" applyBorder="1" applyAlignment="1">
      <alignment vertical="top" wrapText="1"/>
    </xf>
    <xf numFmtId="0" fontId="6" fillId="2" borderId="3"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2" borderId="4" xfId="0" applyFont="1" applyFill="1" applyBorder="1" applyAlignment="1">
      <alignment horizontal="left" vertical="top" wrapText="1"/>
    </xf>
    <xf numFmtId="0" fontId="16" fillId="2" borderId="5" xfId="0" applyFont="1" applyFill="1" applyBorder="1" applyAlignment="1">
      <alignment horizontal="left" vertical="center"/>
    </xf>
    <xf numFmtId="0" fontId="16" fillId="2" borderId="4" xfId="0" applyFont="1" applyFill="1" applyBorder="1" applyAlignment="1">
      <alignment horizontal="left" vertical="center"/>
    </xf>
    <xf numFmtId="0" fontId="27" fillId="2" borderId="1" xfId="0" applyFont="1" applyFill="1" applyBorder="1" applyAlignment="1">
      <alignment horizontal="left" vertical="center"/>
    </xf>
    <xf numFmtId="0" fontId="19" fillId="2" borderId="2" xfId="0" applyFont="1" applyFill="1" applyBorder="1" applyAlignment="1">
      <alignment horizontal="left" vertical="center"/>
    </xf>
    <xf numFmtId="0" fontId="19" fillId="2" borderId="14" xfId="0" applyFont="1" applyFill="1" applyBorder="1" applyAlignment="1">
      <alignment horizontal="left" vertical="center"/>
    </xf>
    <xf numFmtId="0" fontId="19" fillId="2" borderId="1"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0" xfId="0" applyFont="1" applyFill="1" applyAlignment="1">
      <alignment horizontal="center" vertical="center"/>
    </xf>
    <xf numFmtId="0" fontId="19" fillId="2" borderId="1" xfId="0" applyFont="1" applyFill="1" applyBorder="1" applyAlignment="1">
      <alignment horizontal="center" vertical="center" wrapText="1"/>
    </xf>
    <xf numFmtId="0" fontId="16" fillId="2" borderId="3" xfId="3" applyFont="1" applyFill="1" applyBorder="1" applyAlignment="1">
      <alignment horizontal="left" vertical="top" wrapText="1"/>
    </xf>
    <xf numFmtId="0" fontId="16" fillId="2" borderId="5" xfId="3" applyFont="1" applyFill="1" applyBorder="1" applyAlignment="1">
      <alignment horizontal="left" vertical="top" wrapText="1"/>
    </xf>
    <xf numFmtId="0" fontId="16" fillId="2" borderId="4" xfId="3" applyFont="1" applyFill="1" applyBorder="1" applyAlignment="1">
      <alignment horizontal="left" vertical="top" wrapText="1"/>
    </xf>
    <xf numFmtId="0" fontId="16" fillId="2" borderId="3" xfId="3" applyFont="1" applyFill="1" applyBorder="1" applyAlignment="1">
      <alignment vertical="top" wrapText="1"/>
    </xf>
    <xf numFmtId="0" fontId="16" fillId="2" borderId="5" xfId="3" applyFont="1" applyFill="1" applyBorder="1" applyAlignment="1">
      <alignment vertical="top" wrapText="1"/>
    </xf>
    <xf numFmtId="0" fontId="16" fillId="2" borderId="4" xfId="3" applyFont="1" applyFill="1" applyBorder="1" applyAlignment="1">
      <alignment vertical="top" wrapText="1"/>
    </xf>
    <xf numFmtId="2" fontId="6" fillId="2" borderId="3" xfId="0" applyNumberFormat="1" applyFont="1" applyFill="1" applyBorder="1" applyAlignment="1">
      <alignment horizontal="left" vertical="center"/>
    </xf>
    <xf numFmtId="2" fontId="88" fillId="2" borderId="5" xfId="0" applyNumberFormat="1" applyFont="1" applyFill="1" applyBorder="1" applyAlignment="1">
      <alignment horizontal="left" vertical="center"/>
    </xf>
    <xf numFmtId="2" fontId="88" fillId="2" borderId="4" xfId="0" applyNumberFormat="1" applyFont="1" applyFill="1" applyBorder="1" applyAlignment="1">
      <alignment horizontal="left" vertical="center"/>
    </xf>
    <xf numFmtId="0" fontId="3" fillId="0" borderId="5" xfId="0" applyFont="1" applyBorder="1" applyAlignment="1">
      <alignment horizontal="left" vertical="center" wrapText="1"/>
    </xf>
    <xf numFmtId="0" fontId="3" fillId="0" borderId="5" xfId="0" applyFont="1" applyBorder="1" applyAlignment="1">
      <alignment horizontal="left" vertical="center"/>
    </xf>
    <xf numFmtId="0" fontId="18" fillId="0" borderId="3" xfId="0" applyFont="1" applyBorder="1" applyAlignment="1">
      <alignment vertical="center" wrapText="1"/>
    </xf>
    <xf numFmtId="0" fontId="18" fillId="0" borderId="5" xfId="0" applyFont="1" applyBorder="1" applyAlignment="1">
      <alignment vertical="center" wrapText="1"/>
    </xf>
    <xf numFmtId="0" fontId="18" fillId="0" borderId="4" xfId="0" applyFont="1" applyBorder="1" applyAlignment="1">
      <alignment vertical="center" wrapText="1"/>
    </xf>
    <xf numFmtId="0" fontId="3" fillId="0" borderId="1" xfId="0" applyFont="1" applyBorder="1" applyAlignment="1">
      <alignment horizontal="center" vertical="center"/>
    </xf>
    <xf numFmtId="164" fontId="3" fillId="0" borderId="1" xfId="0" applyNumberFormat="1" applyFont="1" applyBorder="1" applyAlignment="1">
      <alignment horizontal="center" vertical="center"/>
    </xf>
    <xf numFmtId="0" fontId="1" fillId="0" borderId="1" xfId="0" applyFont="1" applyBorder="1" applyAlignment="1">
      <alignment horizontal="center" textRotation="90" wrapText="1"/>
    </xf>
    <xf numFmtId="0" fontId="1" fillId="0" borderId="0" xfId="0" applyFont="1" applyAlignment="1">
      <alignment horizontal="left" vertical="center" wrapText="1"/>
    </xf>
    <xf numFmtId="0" fontId="1" fillId="0" borderId="5" xfId="0" applyFont="1" applyBorder="1" applyAlignment="1">
      <alignment horizontal="center" vertical="center"/>
    </xf>
    <xf numFmtId="0" fontId="1" fillId="0" borderId="5" xfId="0" applyFont="1" applyBorder="1" applyAlignment="1">
      <alignment horizontal="center"/>
    </xf>
    <xf numFmtId="0" fontId="32" fillId="0" borderId="3" xfId="0" applyFont="1" applyBorder="1" applyAlignment="1">
      <alignment horizontal="center"/>
    </xf>
    <xf numFmtId="0" fontId="32" fillId="0" borderId="5" xfId="0" applyFont="1" applyBorder="1" applyAlignment="1">
      <alignment horizontal="center"/>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0" fontId="3" fillId="0" borderId="10" xfId="0" applyFont="1" applyBorder="1" applyAlignment="1">
      <alignment horizontal="left" vertical="center"/>
    </xf>
    <xf numFmtId="0" fontId="3" fillId="0" borderId="7" xfId="0" applyFont="1" applyBorder="1" applyAlignment="1">
      <alignment horizontal="left" vertical="center"/>
    </xf>
    <xf numFmtId="0" fontId="1" fillId="2" borderId="16" xfId="0" applyFont="1" applyFill="1" applyBorder="1" applyAlignment="1">
      <alignment horizontal="left" vertical="center"/>
    </xf>
    <xf numFmtId="0" fontId="1" fillId="2" borderId="17" xfId="0" applyFont="1" applyFill="1" applyBorder="1" applyAlignment="1">
      <alignment horizontal="left" vertical="center"/>
    </xf>
    <xf numFmtId="0" fontId="1" fillId="2" borderId="18" xfId="0" applyFont="1" applyFill="1" applyBorder="1" applyAlignment="1">
      <alignment horizontal="left" vertical="center"/>
    </xf>
    <xf numFmtId="0" fontId="1" fillId="2" borderId="19" xfId="0" applyFont="1" applyFill="1" applyBorder="1" applyAlignment="1">
      <alignment horizontal="left" vertical="center"/>
    </xf>
    <xf numFmtId="0" fontId="1" fillId="2" borderId="20" xfId="0" applyFont="1" applyFill="1" applyBorder="1" applyAlignment="1">
      <alignment horizontal="center"/>
    </xf>
    <xf numFmtId="0" fontId="1" fillId="2" borderId="21" xfId="0" applyFont="1" applyFill="1" applyBorder="1" applyAlignment="1">
      <alignment horizontal="center"/>
    </xf>
    <xf numFmtId="0" fontId="1" fillId="0" borderId="0" xfId="0" applyFont="1" applyAlignment="1">
      <alignment horizontal="center" vertical="center"/>
    </xf>
    <xf numFmtId="0" fontId="0" fillId="0" borderId="4" xfId="0" applyBorder="1" applyAlignment="1">
      <alignment horizontal="center" vertical="center"/>
    </xf>
    <xf numFmtId="0" fontId="3" fillId="0" borderId="4" xfId="0" applyFont="1" applyBorder="1" applyAlignment="1">
      <alignment horizontal="center" vertical="center"/>
    </xf>
    <xf numFmtId="164" fontId="31" fillId="0" borderId="4" xfId="0" applyNumberFormat="1" applyFont="1" applyBorder="1" applyAlignment="1">
      <alignment horizontal="center" vertical="center"/>
    </xf>
    <xf numFmtId="0" fontId="3" fillId="0" borderId="3" xfId="0" applyFont="1" applyBorder="1" applyAlignment="1">
      <alignment horizontal="center" vertical="center"/>
    </xf>
    <xf numFmtId="0" fontId="31" fillId="0" borderId="4" xfId="0" applyFont="1" applyBorder="1" applyAlignment="1">
      <alignment horizontal="center" vertical="center"/>
    </xf>
    <xf numFmtId="164" fontId="1" fillId="0" borderId="3" xfId="0" applyNumberFormat="1" applyFont="1" applyBorder="1" applyAlignment="1">
      <alignment horizontal="center" vertical="center"/>
    </xf>
    <xf numFmtId="164" fontId="0" fillId="0" borderId="4" xfId="0" applyNumberFormat="1" applyBorder="1" applyAlignment="1">
      <alignment horizontal="center" vertical="center"/>
    </xf>
    <xf numFmtId="49" fontId="1" fillId="0" borderId="3" xfId="0" applyNumberFormat="1" applyFont="1" applyBorder="1" applyAlignment="1">
      <alignment horizontal="center" vertical="center"/>
    </xf>
    <xf numFmtId="49" fontId="0" fillId="0" borderId="4" xfId="0" applyNumberFormat="1" applyBorder="1" applyAlignment="1">
      <alignment horizontal="center" vertical="center"/>
    </xf>
    <xf numFmtId="0" fontId="3" fillId="0" borderId="1" xfId="0" applyFont="1" applyBorder="1" applyAlignment="1">
      <alignment horizontal="center"/>
    </xf>
    <xf numFmtId="164" fontId="3" fillId="0" borderId="3" xfId="0" applyNumberFormat="1" applyFont="1" applyBorder="1" applyAlignment="1">
      <alignment horizontal="center" wrapText="1"/>
    </xf>
    <xf numFmtId="164" fontId="3" fillId="0" borderId="4" xfId="0" applyNumberFormat="1" applyFont="1" applyBorder="1" applyAlignment="1">
      <alignment horizontal="center" wrapText="1"/>
    </xf>
    <xf numFmtId="164" fontId="3" fillId="0" borderId="1" xfId="0" applyNumberFormat="1" applyFont="1" applyBorder="1" applyAlignment="1">
      <alignment horizontal="center" wrapText="1"/>
    </xf>
    <xf numFmtId="0" fontId="32" fillId="0" borderId="3" xfId="0" applyFont="1" applyBorder="1" applyAlignment="1">
      <alignment horizontal="left" wrapText="1"/>
    </xf>
    <xf numFmtId="0" fontId="32" fillId="0" borderId="4" xfId="0" applyFont="1" applyBorder="1" applyAlignment="1">
      <alignment horizontal="left" wrapText="1"/>
    </xf>
    <xf numFmtId="164" fontId="1" fillId="0" borderId="1" xfId="0" applyNumberFormat="1" applyFont="1" applyBorder="1" applyAlignment="1">
      <alignment horizontal="center" wrapText="1"/>
    </xf>
    <xf numFmtId="49" fontId="33" fillId="0" borderId="3" xfId="0" applyNumberFormat="1" applyFont="1" applyBorder="1" applyAlignment="1">
      <alignment horizontal="left" vertical="top" wrapText="1"/>
    </xf>
    <xf numFmtId="49" fontId="33" fillId="0" borderId="4" xfId="0" applyNumberFormat="1" applyFont="1" applyBorder="1" applyAlignment="1">
      <alignment horizontal="left" vertical="top" wrapText="1"/>
    </xf>
    <xf numFmtId="164" fontId="0" fillId="0" borderId="4" xfId="0" applyNumberFormat="1" applyBorder="1" applyAlignment="1">
      <alignment horizontal="center"/>
    </xf>
    <xf numFmtId="164" fontId="1" fillId="0" borderId="3" xfId="0" applyNumberFormat="1" applyFont="1" applyBorder="1" applyAlignment="1">
      <alignment horizontal="center" wrapText="1"/>
    </xf>
    <xf numFmtId="164" fontId="1" fillId="0" borderId="4" xfId="0" applyNumberFormat="1" applyFont="1" applyBorder="1" applyAlignment="1">
      <alignment horizontal="center" wrapText="1"/>
    </xf>
    <xf numFmtId="0" fontId="32" fillId="0" borderId="3" xfId="0" applyFont="1" applyBorder="1" applyAlignment="1">
      <alignment horizontal="left" vertical="top" wrapText="1"/>
    </xf>
    <xf numFmtId="0" fontId="32" fillId="0" borderId="4" xfId="0" applyFont="1" applyBorder="1" applyAlignment="1">
      <alignment horizontal="left" vertical="top"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xf>
    <xf numFmtId="0" fontId="2" fillId="0" borderId="4" xfId="0" applyFont="1" applyBorder="1" applyAlignment="1">
      <alignment horizontal="left"/>
    </xf>
    <xf numFmtId="164" fontId="3" fillId="0" borderId="3" xfId="0" applyNumberFormat="1" applyFont="1" applyBorder="1" applyAlignment="1">
      <alignment horizontal="center"/>
    </xf>
    <xf numFmtId="164" fontId="2" fillId="0" borderId="3" xfId="0" applyNumberFormat="1" applyFont="1" applyBorder="1" applyAlignment="1">
      <alignment horizontal="center" vertical="center"/>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0" fontId="35" fillId="2" borderId="5" xfId="0" applyFont="1" applyFill="1" applyBorder="1" applyAlignment="1">
      <alignment horizontal="left" vertical="center" wrapText="1"/>
    </xf>
    <xf numFmtId="0" fontId="35" fillId="2" borderId="4" xfId="0" applyFont="1" applyFill="1" applyBorder="1" applyAlignment="1">
      <alignment horizontal="left" vertical="center" wrapText="1"/>
    </xf>
    <xf numFmtId="0" fontId="1" fillId="2" borderId="22" xfId="0" applyFont="1" applyFill="1" applyBorder="1" applyAlignment="1">
      <alignment horizontal="left" vertical="center"/>
    </xf>
    <xf numFmtId="0" fontId="1" fillId="2" borderId="23" xfId="0" applyFont="1" applyFill="1" applyBorder="1" applyAlignment="1">
      <alignment horizontal="center"/>
    </xf>
    <xf numFmtId="0" fontId="1" fillId="2" borderId="24" xfId="0" applyFont="1" applyFill="1" applyBorder="1" applyAlignment="1">
      <alignment horizontal="left" vertical="center"/>
    </xf>
    <xf numFmtId="0" fontId="1" fillId="2" borderId="25" xfId="0" applyFont="1" applyFill="1" applyBorder="1" applyAlignment="1">
      <alignment horizontal="left" vertical="center"/>
    </xf>
    <xf numFmtId="0" fontId="1" fillId="2" borderId="26" xfId="0" applyFont="1" applyFill="1" applyBorder="1" applyAlignment="1">
      <alignment horizontal="left"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49" fontId="1" fillId="2" borderId="25" xfId="0" applyNumberFormat="1" applyFont="1" applyFill="1" applyBorder="1" applyAlignment="1">
      <alignment horizontal="center"/>
    </xf>
    <xf numFmtId="49" fontId="1" fillId="2" borderId="29" xfId="0" applyNumberFormat="1" applyFont="1" applyFill="1" applyBorder="1" applyAlignment="1">
      <alignment horizontal="center"/>
    </xf>
    <xf numFmtId="0" fontId="32" fillId="0" borderId="3" xfId="0" applyFont="1" applyBorder="1" applyAlignment="1">
      <alignment horizontal="left"/>
    </xf>
    <xf numFmtId="0" fontId="32" fillId="0" borderId="4" xfId="0" applyFont="1" applyBorder="1" applyAlignment="1">
      <alignment horizontal="left"/>
    </xf>
    <xf numFmtId="49" fontId="1" fillId="2" borderId="23" xfId="0" applyNumberFormat="1" applyFont="1" applyFill="1" applyBorder="1" applyAlignment="1">
      <alignment horizontal="center"/>
    </xf>
    <xf numFmtId="0" fontId="16" fillId="2" borderId="1" xfId="0" applyFont="1" applyFill="1" applyBorder="1" applyAlignment="1">
      <alignment horizontal="center" vertical="center" textRotation="90" wrapText="1"/>
    </xf>
    <xf numFmtId="0" fontId="16" fillId="2" borderId="3"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34"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18" fillId="2" borderId="14" xfId="0" applyFont="1" applyFill="1" applyBorder="1" applyAlignment="1">
      <alignment horizontal="left" vertical="center"/>
    </xf>
    <xf numFmtId="0" fontId="16" fillId="2" borderId="2" xfId="0" applyFont="1" applyFill="1" applyBorder="1" applyAlignment="1">
      <alignment horizontal="left" vertical="center"/>
    </xf>
    <xf numFmtId="0" fontId="16" fillId="2" borderId="14" xfId="0" applyFont="1" applyFill="1" applyBorder="1" applyAlignment="1">
      <alignment horizontal="left" vertical="center"/>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0" xfId="0" applyFont="1" applyFill="1" applyAlignment="1">
      <alignment horizontal="center" vertical="center"/>
    </xf>
    <xf numFmtId="0" fontId="16" fillId="2" borderId="1" xfId="0" applyFont="1" applyFill="1" applyBorder="1" applyAlignment="1">
      <alignment horizontal="center" vertical="center" wrapText="1"/>
    </xf>
    <xf numFmtId="0" fontId="16" fillId="2" borderId="2" xfId="0" applyFont="1" applyFill="1" applyBorder="1" applyAlignment="1">
      <alignment horizontal="center" vertical="center" textRotation="90" wrapText="1"/>
    </xf>
    <xf numFmtId="0" fontId="16" fillId="2" borderId="15" xfId="0" applyFont="1" applyFill="1" applyBorder="1" applyAlignment="1">
      <alignment horizontal="center" vertical="center" textRotation="90" wrapText="1"/>
    </xf>
    <xf numFmtId="0" fontId="16" fillId="2" borderId="2" xfId="0" applyFont="1" applyFill="1" applyBorder="1" applyAlignment="1">
      <alignment horizontal="left" vertical="center" wrapText="1"/>
    </xf>
    <xf numFmtId="0" fontId="16" fillId="2" borderId="16" xfId="0" applyFont="1" applyFill="1" applyBorder="1" applyAlignment="1">
      <alignment horizontal="left" vertical="top"/>
    </xf>
    <xf numFmtId="0" fontId="16" fillId="2" borderId="19" xfId="0" applyFont="1" applyFill="1" applyBorder="1" applyAlignment="1">
      <alignment horizontal="left" vertical="top"/>
    </xf>
    <xf numFmtId="0" fontId="16" fillId="2" borderId="17" xfId="0" applyFont="1" applyFill="1" applyBorder="1" applyAlignment="1">
      <alignment horizontal="left" vertical="top"/>
    </xf>
    <xf numFmtId="0" fontId="16" fillId="2" borderId="30" xfId="0" applyFont="1" applyFill="1" applyBorder="1" applyAlignment="1">
      <alignment vertical="top" wrapText="1"/>
    </xf>
    <xf numFmtId="0" fontId="16" fillId="2" borderId="31" xfId="0" applyFont="1" applyFill="1" applyBorder="1" applyAlignment="1">
      <alignment horizontal="left" vertical="center"/>
    </xf>
    <xf numFmtId="0" fontId="16" fillId="2" borderId="27" xfId="0" applyFont="1" applyFill="1" applyBorder="1" applyAlignment="1">
      <alignment horizontal="left" vertical="center"/>
    </xf>
    <xf numFmtId="0" fontId="16" fillId="2" borderId="28" xfId="0" applyFont="1" applyFill="1" applyBorder="1" applyAlignment="1">
      <alignment horizontal="left" vertical="center"/>
    </xf>
    <xf numFmtId="0" fontId="0" fillId="0" borderId="4" xfId="0" applyBorder="1" applyAlignment="1">
      <alignment horizontal="center"/>
    </xf>
    <xf numFmtId="0" fontId="1" fillId="0" borderId="5" xfId="0" applyFont="1" applyBorder="1" applyAlignment="1">
      <alignment horizontal="left" vertical="center" wrapText="1"/>
    </xf>
    <xf numFmtId="0" fontId="3" fillId="0" borderId="3" xfId="0" applyFont="1" applyBorder="1" applyAlignment="1">
      <alignment vertical="center" wrapText="1"/>
    </xf>
    <xf numFmtId="0" fontId="3" fillId="0" borderId="5" xfId="0" applyFont="1" applyBorder="1" applyAlignment="1">
      <alignment vertical="center" wrapText="1"/>
    </xf>
    <xf numFmtId="0" fontId="3" fillId="0" borderId="4" xfId="0" applyFont="1" applyBorder="1" applyAlignment="1">
      <alignment vertical="center" wrapText="1"/>
    </xf>
    <xf numFmtId="164" fontId="3" fillId="0" borderId="4" xfId="0" applyNumberFormat="1" applyFont="1" applyBorder="1" applyAlignment="1">
      <alignment horizontal="center"/>
    </xf>
    <xf numFmtId="0" fontId="1" fillId="0" borderId="3" xfId="0" applyFont="1" applyBorder="1" applyAlignment="1">
      <alignment vertical="center" wrapText="1"/>
    </xf>
    <xf numFmtId="0" fontId="1" fillId="0" borderId="5" xfId="0" applyFont="1" applyBorder="1" applyAlignment="1">
      <alignment vertical="center" wrapText="1"/>
    </xf>
    <xf numFmtId="0" fontId="1" fillId="0" borderId="4" xfId="0" applyFont="1" applyBorder="1" applyAlignment="1">
      <alignment vertical="center" wrapText="1"/>
    </xf>
    <xf numFmtId="164" fontId="31" fillId="0" borderId="4" xfId="0" applyNumberFormat="1" applyFont="1" applyBorder="1" applyAlignment="1">
      <alignment horizontal="center"/>
    </xf>
    <xf numFmtId="0" fontId="25" fillId="0" borderId="3" xfId="0" applyFont="1" applyBorder="1" applyAlignment="1">
      <alignment horizontal="left" vertical="center" wrapText="1"/>
    </xf>
    <xf numFmtId="0" fontId="25" fillId="0" borderId="5" xfId="0" applyFont="1" applyBorder="1" applyAlignment="1">
      <alignment horizontal="left" vertical="center" wrapText="1"/>
    </xf>
    <xf numFmtId="0" fontId="25" fillId="0" borderId="4" xfId="0" applyFont="1" applyBorder="1" applyAlignment="1">
      <alignment horizontal="left" vertical="center" wrapText="1"/>
    </xf>
    <xf numFmtId="0" fontId="4" fillId="0" borderId="3" xfId="0" applyFont="1" applyBorder="1" applyAlignment="1">
      <alignment vertical="center" wrapText="1"/>
    </xf>
    <xf numFmtId="0" fontId="4" fillId="0" borderId="5" xfId="0" applyFont="1" applyBorder="1" applyAlignment="1">
      <alignment vertical="center" wrapText="1"/>
    </xf>
    <xf numFmtId="0" fontId="4" fillId="0" borderId="4" xfId="0" applyFont="1" applyBorder="1" applyAlignment="1">
      <alignment vertical="center" wrapText="1"/>
    </xf>
    <xf numFmtId="0" fontId="16" fillId="0" borderId="30" xfId="0" applyFont="1" applyBorder="1" applyAlignment="1">
      <alignment vertical="center" wrapText="1"/>
    </xf>
    <xf numFmtId="0" fontId="16" fillId="0" borderId="10" xfId="0" applyFont="1" applyBorder="1" applyAlignment="1">
      <alignment horizontal="right" vertical="center"/>
    </xf>
    <xf numFmtId="0" fontId="16" fillId="0" borderId="7" xfId="0" applyFont="1" applyBorder="1" applyAlignment="1">
      <alignment horizontal="right" vertical="center"/>
    </xf>
    <xf numFmtId="0" fontId="39" fillId="0" borderId="0" xfId="0" applyFont="1" applyAlignment="1">
      <alignment horizontal="center" vertical="center"/>
    </xf>
    <xf numFmtId="0" fontId="16" fillId="0" borderId="16" xfId="0" applyFont="1" applyBorder="1" applyAlignment="1">
      <alignment horizontal="left" vertical="center"/>
    </xf>
    <xf numFmtId="0" fontId="16" fillId="0" borderId="19" xfId="0" applyFont="1" applyBorder="1" applyAlignment="1">
      <alignment horizontal="left" vertical="center"/>
    </xf>
    <xf numFmtId="0" fontId="16" fillId="0" borderId="17" xfId="0" applyFont="1" applyBorder="1" applyAlignment="1">
      <alignment horizontal="left" vertical="center"/>
    </xf>
    <xf numFmtId="0" fontId="16" fillId="0" borderId="18" xfId="0" applyFont="1" applyBorder="1" applyAlignment="1">
      <alignment horizontal="left" vertical="center"/>
    </xf>
    <xf numFmtId="0" fontId="16" fillId="0" borderId="30" xfId="0" applyFont="1" applyBorder="1" applyAlignment="1">
      <alignment horizontal="left" vertical="center"/>
    </xf>
    <xf numFmtId="0" fontId="16" fillId="0" borderId="5" xfId="0" applyFont="1" applyBorder="1" applyAlignment="1">
      <alignment horizontal="left" vertical="center"/>
    </xf>
    <xf numFmtId="0" fontId="16" fillId="0" borderId="4" xfId="0" applyFont="1" applyBorder="1" applyAlignment="1">
      <alignment horizontal="left" vertical="center"/>
    </xf>
    <xf numFmtId="0" fontId="16" fillId="0" borderId="3" xfId="0" applyFont="1" applyBorder="1" applyAlignment="1">
      <alignment vertical="center"/>
    </xf>
    <xf numFmtId="0" fontId="16" fillId="0" borderId="5" xfId="0" applyFont="1" applyBorder="1" applyAlignment="1">
      <alignment vertical="center"/>
    </xf>
    <xf numFmtId="0" fontId="16" fillId="0" borderId="4" xfId="0" applyFont="1" applyBorder="1" applyAlignment="1">
      <alignment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39" xfId="0" applyFont="1" applyBorder="1" applyAlignment="1">
      <alignment horizontal="center" vertical="center"/>
    </xf>
    <xf numFmtId="0" fontId="18" fillId="0" borderId="30" xfId="0" applyFont="1" applyBorder="1" applyAlignment="1">
      <alignment horizontal="left" vertical="center"/>
    </xf>
    <xf numFmtId="0" fontId="18" fillId="0" borderId="5" xfId="0" applyFont="1" applyBorder="1" applyAlignment="1">
      <alignment horizontal="left" vertical="center"/>
    </xf>
    <xf numFmtId="0" fontId="18" fillId="0" borderId="4" xfId="0" applyFont="1" applyBorder="1" applyAlignment="1">
      <alignment horizontal="left" vertical="center"/>
    </xf>
    <xf numFmtId="164" fontId="18" fillId="0" borderId="3" xfId="0" applyNumberFormat="1" applyFont="1" applyBorder="1" applyAlignment="1">
      <alignment horizontal="center" vertical="center"/>
    </xf>
    <xf numFmtId="164" fontId="18" fillId="0" borderId="4" xfId="0" applyNumberFormat="1" applyFont="1" applyBorder="1" applyAlignment="1">
      <alignment horizontal="center" vertical="center"/>
    </xf>
    <xf numFmtId="0" fontId="16" fillId="0" borderId="31" xfId="0" applyFont="1" applyBorder="1" applyAlignment="1">
      <alignment horizontal="left" vertical="center"/>
    </xf>
    <xf numFmtId="0" fontId="16" fillId="0" borderId="27" xfId="0" applyFont="1" applyBorder="1" applyAlignment="1">
      <alignment horizontal="left" vertical="center"/>
    </xf>
    <xf numFmtId="0" fontId="16" fillId="0" borderId="28" xfId="0" applyFont="1" applyBorder="1" applyAlignment="1">
      <alignment horizontal="left" vertical="center"/>
    </xf>
    <xf numFmtId="0" fontId="16" fillId="0" borderId="26" xfId="0" applyFont="1" applyBorder="1" applyAlignment="1">
      <alignment horizontal="center" vertical="center"/>
    </xf>
    <xf numFmtId="0" fontId="16" fillId="0" borderId="27" xfId="0" applyFont="1" applyBorder="1" applyAlignment="1">
      <alignment horizontal="center" vertical="center"/>
    </xf>
    <xf numFmtId="0" fontId="16" fillId="0" borderId="28" xfId="0" applyFont="1" applyBorder="1" applyAlignment="1">
      <alignment horizontal="center" vertical="center"/>
    </xf>
    <xf numFmtId="0" fontId="16" fillId="0" borderId="26" xfId="0" applyFont="1" applyBorder="1" applyAlignment="1">
      <alignment horizontal="left" vertical="center"/>
    </xf>
    <xf numFmtId="0" fontId="16" fillId="0" borderId="38" xfId="0" applyFont="1" applyBorder="1" applyAlignment="1">
      <alignment horizontal="center" vertical="center"/>
    </xf>
    <xf numFmtId="0" fontId="16" fillId="0" borderId="10" xfId="0" applyFont="1" applyBorder="1" applyAlignment="1">
      <alignment horizontal="center" vertical="center"/>
    </xf>
    <xf numFmtId="0" fontId="16" fillId="0" borderId="7" xfId="0" applyFont="1" applyBorder="1" applyAlignment="1">
      <alignment horizontal="center" vertical="center"/>
    </xf>
    <xf numFmtId="0" fontId="16" fillId="0" borderId="40" xfId="0" applyFont="1" applyBorder="1" applyAlignment="1">
      <alignment horizontal="center" vertical="center"/>
    </xf>
    <xf numFmtId="0" fontId="16" fillId="0" borderId="12" xfId="0" applyFont="1" applyBorder="1" applyAlignment="1">
      <alignment horizontal="center" vertical="center"/>
    </xf>
    <xf numFmtId="0" fontId="16" fillId="0" borderId="9"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39" xfId="0" applyFont="1" applyBorder="1" applyAlignment="1">
      <alignment horizontal="center"/>
    </xf>
    <xf numFmtId="164" fontId="16" fillId="0" borderId="3" xfId="0" applyNumberFormat="1" applyFont="1" applyBorder="1" applyAlignment="1">
      <alignment horizontal="center" vertical="center"/>
    </xf>
    <xf numFmtId="164" fontId="16" fillId="0" borderId="4" xfId="0" applyNumberFormat="1" applyFont="1" applyBorder="1" applyAlignment="1">
      <alignment horizontal="center" vertical="center"/>
    </xf>
    <xf numFmtId="164" fontId="16" fillId="0" borderId="39" xfId="0" applyNumberFormat="1" applyFont="1" applyBorder="1" applyAlignment="1">
      <alignment horizontal="center" vertical="center"/>
    </xf>
    <xf numFmtId="164" fontId="16" fillId="0" borderId="26" xfId="0" applyNumberFormat="1" applyFont="1" applyBorder="1" applyAlignment="1">
      <alignment horizontal="center" vertical="center"/>
    </xf>
    <xf numFmtId="164" fontId="16" fillId="0" borderId="28" xfId="0" applyNumberFormat="1" applyFont="1" applyBorder="1" applyAlignment="1">
      <alignment horizontal="center" vertical="center"/>
    </xf>
    <xf numFmtId="164" fontId="16" fillId="0" borderId="41" xfId="0" applyNumberFormat="1" applyFont="1" applyBorder="1" applyAlignment="1">
      <alignment horizontal="center" vertical="center"/>
    </xf>
    <xf numFmtId="0" fontId="16" fillId="0" borderId="42" xfId="0" applyFont="1" applyBorder="1" applyAlignment="1">
      <alignment horizontal="center"/>
    </xf>
    <xf numFmtId="0" fontId="16" fillId="0" borderId="43" xfId="0" applyFont="1" applyBorder="1" applyAlignment="1">
      <alignment horizontal="center"/>
    </xf>
    <xf numFmtId="0" fontId="16" fillId="0" borderId="44" xfId="0" applyFont="1" applyBorder="1" applyAlignment="1">
      <alignment horizontal="center"/>
    </xf>
    <xf numFmtId="0" fontId="16" fillId="0" borderId="42" xfId="0" applyFont="1" applyBorder="1" applyAlignment="1">
      <alignment horizontal="center" vertical="center"/>
    </xf>
    <xf numFmtId="0" fontId="16" fillId="0" borderId="44" xfId="0" applyFont="1" applyBorder="1" applyAlignment="1">
      <alignment horizontal="center" vertical="center"/>
    </xf>
    <xf numFmtId="0" fontId="16" fillId="0" borderId="35" xfId="0" applyFont="1" applyBorder="1" applyAlignment="1">
      <alignment horizontal="center" vertical="center"/>
    </xf>
    <xf numFmtId="0" fontId="16" fillId="0" borderId="45" xfId="0" applyFont="1" applyBorder="1" applyAlignment="1">
      <alignment horizontal="center" vertical="center"/>
    </xf>
    <xf numFmtId="0" fontId="16" fillId="0" borderId="18" xfId="0" applyFont="1" applyBorder="1" applyAlignment="1">
      <alignment horizontal="center"/>
    </xf>
    <xf numFmtId="0" fontId="16" fillId="0" borderId="19" xfId="0" applyFont="1" applyBorder="1" applyAlignment="1">
      <alignment horizontal="center"/>
    </xf>
    <xf numFmtId="0" fontId="16" fillId="0" borderId="17" xfId="0" applyFont="1" applyBorder="1" applyAlignment="1">
      <alignment horizontal="center"/>
    </xf>
    <xf numFmtId="0" fontId="22" fillId="0" borderId="18"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xf>
    <xf numFmtId="0" fontId="22" fillId="0" borderId="17" xfId="0" applyFont="1" applyBorder="1" applyAlignment="1">
      <alignment horizontal="center"/>
    </xf>
    <xf numFmtId="0" fontId="22" fillId="0" borderId="46" xfId="0" applyFont="1" applyBorder="1" applyAlignment="1">
      <alignment horizontal="center"/>
    </xf>
    <xf numFmtId="0" fontId="18" fillId="0" borderId="30" xfId="0" applyFont="1" applyBorder="1" applyAlignment="1">
      <alignment horizontal="left" vertical="center" wrapText="1"/>
    </xf>
    <xf numFmtId="0" fontId="18" fillId="0" borderId="4" xfId="0" applyFont="1" applyBorder="1" applyAlignment="1">
      <alignment horizontal="left" vertical="center" wrapText="1"/>
    </xf>
    <xf numFmtId="164" fontId="18" fillId="0" borderId="3" xfId="0" applyNumberFormat="1" applyFont="1" applyBorder="1" applyAlignment="1">
      <alignment horizontal="center"/>
    </xf>
    <xf numFmtId="164" fontId="18" fillId="0" borderId="4" xfId="0" applyNumberFormat="1" applyFont="1" applyBorder="1" applyAlignment="1">
      <alignment horizontal="center"/>
    </xf>
    <xf numFmtId="164" fontId="18" fillId="0" borderId="39" xfId="0" applyNumberFormat="1" applyFont="1" applyBorder="1" applyAlignment="1">
      <alignment horizontal="center"/>
    </xf>
    <xf numFmtId="0" fontId="16" fillId="0" borderId="30" xfId="0" applyFont="1" applyBorder="1" applyAlignment="1">
      <alignment horizontal="left" vertical="center" wrapText="1"/>
    </xf>
    <xf numFmtId="0" fontId="16" fillId="0" borderId="4" xfId="0" applyFont="1" applyBorder="1" applyAlignment="1">
      <alignment horizontal="left" vertical="center" wrapText="1"/>
    </xf>
    <xf numFmtId="164" fontId="16" fillId="0" borderId="3" xfId="0" applyNumberFormat="1" applyFont="1" applyBorder="1" applyAlignment="1">
      <alignment horizontal="center"/>
    </xf>
    <xf numFmtId="164" fontId="16" fillId="0" borderId="4" xfId="0" applyNumberFormat="1" applyFont="1" applyBorder="1" applyAlignment="1">
      <alignment horizontal="center"/>
    </xf>
    <xf numFmtId="0" fontId="16" fillId="0" borderId="3" xfId="0" applyFont="1" applyBorder="1" applyAlignment="1">
      <alignment horizontal="center"/>
    </xf>
    <xf numFmtId="0" fontId="16" fillId="0" borderId="4" xfId="0" applyFont="1" applyBorder="1" applyAlignment="1">
      <alignment horizontal="center"/>
    </xf>
    <xf numFmtId="0" fontId="16" fillId="0" borderId="39" xfId="0" applyFont="1" applyBorder="1" applyAlignment="1">
      <alignment horizontal="center"/>
    </xf>
    <xf numFmtId="0" fontId="40" fillId="0" borderId="30" xfId="0" applyFont="1" applyBorder="1" applyAlignment="1">
      <alignment horizontal="left" wrapText="1"/>
    </xf>
    <xf numFmtId="0" fontId="40" fillId="0" borderId="4" xfId="0" applyFont="1" applyBorder="1" applyAlignment="1">
      <alignment horizontal="left" wrapText="1"/>
    </xf>
    <xf numFmtId="0" fontId="16" fillId="0" borderId="30" xfId="0" applyFont="1" applyBorder="1" applyAlignment="1">
      <alignment horizontal="center"/>
    </xf>
    <xf numFmtId="0" fontId="18" fillId="0" borderId="3" xfId="0" applyFont="1" applyBorder="1" applyAlignment="1">
      <alignment horizontal="center"/>
    </xf>
    <xf numFmtId="0" fontId="18" fillId="0" borderId="4" xfId="0" applyFont="1" applyBorder="1" applyAlignment="1">
      <alignment horizontal="center"/>
    </xf>
    <xf numFmtId="0" fontId="16" fillId="0" borderId="30" xfId="0" applyFont="1" applyBorder="1" applyAlignment="1">
      <alignment horizontal="center" wrapText="1"/>
    </xf>
    <xf numFmtId="0" fontId="16" fillId="0" borderId="4" xfId="0" applyFont="1" applyBorder="1" applyAlignment="1">
      <alignment horizontal="center" wrapText="1"/>
    </xf>
    <xf numFmtId="0" fontId="18" fillId="0" borderId="26" xfId="0" applyFont="1" applyBorder="1" applyAlignment="1">
      <alignment horizontal="left"/>
    </xf>
    <xf numFmtId="0" fontId="18" fillId="0" borderId="27" xfId="0" applyFont="1" applyBorder="1" applyAlignment="1">
      <alignment horizontal="left"/>
    </xf>
    <xf numFmtId="0" fontId="18" fillId="0" borderId="28" xfId="0" applyFont="1" applyBorder="1" applyAlignment="1">
      <alignment horizontal="left"/>
    </xf>
    <xf numFmtId="0" fontId="16" fillId="0" borderId="47" xfId="0" applyFont="1" applyBorder="1" applyAlignment="1">
      <alignment horizontal="center" vertical="center"/>
    </xf>
    <xf numFmtId="0" fontId="16" fillId="0" borderId="20" xfId="0" applyFont="1" applyBorder="1" applyAlignment="1">
      <alignment horizontal="center" vertical="center"/>
    </xf>
    <xf numFmtId="0" fontId="16" fillId="0" borderId="22" xfId="0" applyFont="1" applyBorder="1" applyAlignment="1">
      <alignment horizontal="center" vertical="center"/>
    </xf>
    <xf numFmtId="0" fontId="16" fillId="0" borderId="1"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17" xfId="0" applyFont="1" applyBorder="1" applyAlignment="1">
      <alignment horizontal="center" vertical="center"/>
    </xf>
    <xf numFmtId="0" fontId="16" fillId="0" borderId="46" xfId="0" applyFont="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3" xfId="0" applyFont="1" applyBorder="1" applyAlignment="1">
      <alignment horizontal="center" vertical="center" textRotation="90"/>
    </xf>
    <xf numFmtId="0" fontId="16" fillId="0" borderId="4" xfId="0" applyFont="1" applyBorder="1" applyAlignment="1">
      <alignment horizontal="center" vertical="center" textRotation="90"/>
    </xf>
    <xf numFmtId="0" fontId="16" fillId="0" borderId="31" xfId="0" applyFont="1" applyBorder="1" applyAlignment="1">
      <alignment horizontal="left" vertical="center" wrapText="1"/>
    </xf>
    <xf numFmtId="0" fontId="16" fillId="0" borderId="28" xfId="0" applyFont="1" applyBorder="1" applyAlignment="1">
      <alignment horizontal="left" vertical="center" wrapText="1"/>
    </xf>
    <xf numFmtId="164" fontId="16" fillId="0" borderId="26" xfId="0" applyNumberFormat="1" applyFont="1" applyBorder="1" applyAlignment="1">
      <alignment horizontal="center"/>
    </xf>
    <xf numFmtId="164" fontId="16" fillId="0" borderId="28" xfId="0" applyNumberFormat="1" applyFont="1" applyBorder="1" applyAlignment="1">
      <alignment horizontal="center"/>
    </xf>
    <xf numFmtId="164" fontId="16" fillId="0" borderId="41" xfId="0" applyNumberFormat="1" applyFont="1" applyBorder="1" applyAlignment="1">
      <alignment horizontal="center"/>
    </xf>
    <xf numFmtId="0" fontId="26" fillId="0" borderId="30" xfId="0" applyFont="1" applyBorder="1" applyAlignment="1">
      <alignment horizontal="left" vertical="center"/>
    </xf>
    <xf numFmtId="0" fontId="26" fillId="0" borderId="5" xfId="0" applyFont="1" applyBorder="1" applyAlignment="1">
      <alignment horizontal="left" vertical="center"/>
    </xf>
    <xf numFmtId="0" fontId="26" fillId="0" borderId="4" xfId="0" applyFont="1" applyBorder="1" applyAlignment="1">
      <alignment horizontal="left"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164" fontId="26" fillId="0" borderId="3" xfId="0" applyNumberFormat="1" applyFont="1" applyBorder="1" applyAlignment="1">
      <alignment horizontal="center" vertical="center"/>
    </xf>
    <xf numFmtId="164" fontId="26" fillId="0" borderId="4" xfId="0" applyNumberFormat="1" applyFont="1" applyBorder="1" applyAlignment="1">
      <alignment horizontal="center" vertical="center"/>
    </xf>
    <xf numFmtId="0" fontId="18" fillId="0" borderId="26" xfId="0" applyFont="1" applyBorder="1" applyAlignment="1">
      <alignment horizontal="left" vertical="center"/>
    </xf>
    <xf numFmtId="0" fontId="18" fillId="0" borderId="27" xfId="0" applyFont="1" applyBorder="1" applyAlignment="1">
      <alignment horizontal="left" vertical="center"/>
    </xf>
    <xf numFmtId="0" fontId="18" fillId="0" borderId="28" xfId="0" applyFont="1" applyBorder="1" applyAlignment="1">
      <alignment horizontal="left" vertical="center"/>
    </xf>
    <xf numFmtId="0" fontId="16" fillId="0" borderId="48" xfId="0" applyFont="1" applyBorder="1" applyAlignment="1">
      <alignment horizontal="center" vertical="center"/>
    </xf>
    <xf numFmtId="0" fontId="16" fillId="0" borderId="8" xfId="0" applyFont="1" applyBorder="1" applyAlignment="1">
      <alignment horizontal="center" vertical="center"/>
    </xf>
    <xf numFmtId="0" fontId="16" fillId="0" borderId="46" xfId="0" applyFont="1" applyBorder="1" applyAlignment="1">
      <alignment horizontal="center"/>
    </xf>
    <xf numFmtId="0" fontId="16" fillId="0" borderId="3" xfId="0" applyFont="1" applyBorder="1" applyAlignment="1">
      <alignment horizontal="left" vertical="center"/>
    </xf>
    <xf numFmtId="0" fontId="16" fillId="0" borderId="31" xfId="0" applyFont="1" applyBorder="1" applyAlignment="1">
      <alignment horizontal="center"/>
    </xf>
    <xf numFmtId="0" fontId="16" fillId="0" borderId="28" xfId="0" applyFont="1" applyBorder="1" applyAlignment="1">
      <alignment horizontal="center"/>
    </xf>
    <xf numFmtId="0" fontId="16" fillId="0" borderId="26" xfId="0" applyFont="1" applyBorder="1" applyAlignment="1">
      <alignment horizontal="center"/>
    </xf>
    <xf numFmtId="0" fontId="16" fillId="2" borderId="26" xfId="0" applyFont="1" applyFill="1" applyBorder="1" applyAlignment="1">
      <alignment horizontal="left" vertical="center" wrapText="1"/>
    </xf>
    <xf numFmtId="0" fontId="16" fillId="2" borderId="27" xfId="0" applyFont="1" applyFill="1" applyBorder="1" applyAlignment="1">
      <alignment horizontal="left" vertical="center" wrapText="1"/>
    </xf>
    <xf numFmtId="0" fontId="16" fillId="2" borderId="28" xfId="0" applyFont="1" applyFill="1" applyBorder="1" applyAlignment="1">
      <alignment horizontal="left" vertical="center" wrapText="1"/>
    </xf>
    <xf numFmtId="0" fontId="16" fillId="2" borderId="18" xfId="0" applyFont="1" applyFill="1" applyBorder="1" applyAlignment="1">
      <alignment horizontal="left" vertical="top"/>
    </xf>
    <xf numFmtId="0" fontId="16" fillId="2" borderId="46" xfId="0" applyFont="1" applyFill="1" applyBorder="1" applyAlignment="1">
      <alignment horizontal="left" vertical="top"/>
    </xf>
    <xf numFmtId="0" fontId="16" fillId="2" borderId="39" xfId="0" applyFont="1" applyFill="1" applyBorder="1" applyAlignment="1">
      <alignment horizontal="left" vertical="top"/>
    </xf>
    <xf numFmtId="0" fontId="16" fillId="2" borderId="31" xfId="0" applyFont="1" applyFill="1" applyBorder="1" applyAlignment="1">
      <alignment vertical="top"/>
    </xf>
    <xf numFmtId="0" fontId="16" fillId="2" borderId="27" xfId="0" applyFont="1" applyFill="1" applyBorder="1" applyAlignment="1">
      <alignment vertical="top"/>
    </xf>
    <xf numFmtId="0" fontId="16" fillId="2" borderId="28" xfId="0" applyFont="1" applyFill="1" applyBorder="1" applyAlignment="1">
      <alignment vertical="top"/>
    </xf>
    <xf numFmtId="0" fontId="16" fillId="2" borderId="27" xfId="0" applyFont="1" applyFill="1" applyBorder="1" applyAlignment="1">
      <alignment horizontal="left" vertical="top" wrapText="1"/>
    </xf>
    <xf numFmtId="0" fontId="16" fillId="2" borderId="41" xfId="0" applyFont="1" applyFill="1" applyBorder="1" applyAlignment="1">
      <alignment horizontal="left" vertical="top" wrapText="1"/>
    </xf>
    <xf numFmtId="49" fontId="16" fillId="0" borderId="26" xfId="0" applyNumberFormat="1" applyFont="1" applyBorder="1" applyAlignment="1">
      <alignment horizontal="center"/>
    </xf>
    <xf numFmtId="49" fontId="16" fillId="0" borderId="41" xfId="0" applyNumberFormat="1" applyFont="1" applyBorder="1" applyAlignment="1">
      <alignment horizontal="center"/>
    </xf>
    <xf numFmtId="0" fontId="19" fillId="2" borderId="51" xfId="0" applyFont="1" applyFill="1" applyBorder="1" applyAlignment="1">
      <alignment horizontal="center" vertical="center" textRotation="90" wrapText="1"/>
    </xf>
    <xf numFmtId="0" fontId="19" fillId="2" borderId="72" xfId="0" applyFont="1" applyFill="1" applyBorder="1" applyAlignment="1">
      <alignment horizontal="center" vertical="center" textRotation="90" wrapText="1"/>
    </xf>
    <xf numFmtId="0" fontId="19" fillId="2" borderId="71" xfId="0" applyFont="1" applyFill="1" applyBorder="1" applyAlignment="1">
      <alignment horizontal="center" vertical="center" textRotation="90" wrapText="1"/>
    </xf>
    <xf numFmtId="0" fontId="19" fillId="2" borderId="3"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4" xfId="0" applyFont="1" applyFill="1" applyBorder="1" applyAlignment="1">
      <alignment horizontal="left" vertical="top" wrapText="1"/>
    </xf>
    <xf numFmtId="0" fontId="17" fillId="2" borderId="26" xfId="0" applyFont="1" applyFill="1" applyBorder="1" applyAlignment="1">
      <alignment horizontal="left" vertical="center"/>
    </xf>
    <xf numFmtId="0" fontId="17" fillId="2" borderId="27" xfId="0" applyFont="1" applyFill="1" applyBorder="1" applyAlignment="1">
      <alignment horizontal="left" vertical="center"/>
    </xf>
    <xf numFmtId="0" fontId="17" fillId="2" borderId="28" xfId="0" applyFont="1" applyFill="1" applyBorder="1" applyAlignment="1">
      <alignment horizontal="left" vertical="center"/>
    </xf>
    <xf numFmtId="0" fontId="19" fillId="2" borderId="47" xfId="0" applyFont="1" applyFill="1" applyBorder="1" applyAlignment="1">
      <alignment horizontal="center" vertical="center"/>
    </xf>
    <xf numFmtId="0" fontId="19" fillId="2" borderId="22" xfId="0" applyFont="1" applyFill="1" applyBorder="1" applyAlignment="1">
      <alignment horizontal="center" vertical="center"/>
    </xf>
    <xf numFmtId="0" fontId="19" fillId="2" borderId="49"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48" xfId="0" applyFont="1" applyFill="1" applyBorder="1" applyAlignment="1">
      <alignment horizontal="center" vertical="center"/>
    </xf>
    <xf numFmtId="0" fontId="19" fillId="2" borderId="36" xfId="0" applyFont="1" applyFill="1" applyBorder="1" applyAlignment="1">
      <alignment horizontal="center" vertical="center"/>
    </xf>
    <xf numFmtId="0" fontId="19" fillId="2" borderId="45"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49" xfId="0" applyFont="1" applyFill="1" applyBorder="1" applyAlignment="1">
      <alignment horizontal="center" vertical="center" wrapText="1"/>
    </xf>
    <xf numFmtId="0" fontId="19" fillId="2" borderId="14" xfId="0" applyFont="1" applyFill="1" applyBorder="1" applyAlignment="1">
      <alignment horizontal="center" vertical="center" wrapText="1"/>
    </xf>
    <xf numFmtId="0" fontId="19" fillId="2" borderId="3" xfId="0" applyFont="1" applyFill="1" applyBorder="1" applyAlignment="1">
      <alignment horizontal="left" vertical="center"/>
    </xf>
    <xf numFmtId="0" fontId="19" fillId="2" borderId="5" xfId="0" applyFont="1" applyFill="1" applyBorder="1" applyAlignment="1">
      <alignment horizontal="left" vertical="center"/>
    </xf>
    <xf numFmtId="0" fontId="19" fillId="2" borderId="4" xfId="0" applyFont="1" applyFill="1" applyBorder="1" applyAlignment="1">
      <alignment horizontal="left" vertical="center"/>
    </xf>
    <xf numFmtId="0" fontId="16" fillId="0" borderId="36" xfId="0" applyFont="1" applyBorder="1" applyAlignment="1">
      <alignment horizontal="center" vertical="center"/>
    </xf>
    <xf numFmtId="0" fontId="18" fillId="0" borderId="5" xfId="0" applyFont="1" applyBorder="1" applyAlignment="1">
      <alignment horizontal="left" vertical="center" wrapText="1"/>
    </xf>
    <xf numFmtId="0" fontId="42" fillId="0" borderId="30" xfId="0" applyFont="1" applyBorder="1" applyAlignment="1">
      <alignment horizontal="left" vertical="center" wrapText="1"/>
    </xf>
    <xf numFmtId="0" fontId="42" fillId="0" borderId="5" xfId="0" applyFont="1" applyBorder="1" applyAlignment="1">
      <alignment horizontal="left" vertical="center" wrapText="1"/>
    </xf>
    <xf numFmtId="0" fontId="42" fillId="0" borderId="4" xfId="0" applyFont="1" applyBorder="1" applyAlignment="1">
      <alignment horizontal="left" vertical="center" wrapText="1"/>
    </xf>
    <xf numFmtId="0" fontId="16" fillId="0" borderId="5" xfId="0" applyFont="1" applyBorder="1" applyAlignment="1">
      <alignment horizontal="left" vertical="center" wrapText="1"/>
    </xf>
    <xf numFmtId="0" fontId="44" fillId="0" borderId="55" xfId="0" applyFont="1" applyBorder="1" applyAlignment="1">
      <alignment horizontal="left" vertical="center" wrapText="1"/>
    </xf>
    <xf numFmtId="0" fontId="44" fillId="0" borderId="56" xfId="0" applyFont="1" applyBorder="1" applyAlignment="1">
      <alignment horizontal="left" vertical="center" wrapText="1"/>
    </xf>
    <xf numFmtId="0" fontId="44" fillId="0" borderId="57" xfId="0" applyFont="1" applyBorder="1" applyAlignment="1">
      <alignment horizontal="left" vertical="center" wrapText="1"/>
    </xf>
    <xf numFmtId="0" fontId="44" fillId="0" borderId="58" xfId="0" applyFont="1" applyBorder="1" applyAlignment="1">
      <alignment horizontal="left" vertical="center" wrapText="1"/>
    </xf>
    <xf numFmtId="0" fontId="44" fillId="0" borderId="59" xfId="0" applyFont="1" applyBorder="1" applyAlignment="1">
      <alignment horizontal="left" vertical="center" wrapText="1"/>
    </xf>
    <xf numFmtId="0" fontId="44" fillId="0" borderId="60" xfId="0" applyFont="1" applyBorder="1" applyAlignment="1">
      <alignment horizontal="left" vertical="center" wrapText="1"/>
    </xf>
    <xf numFmtId="0" fontId="42" fillId="0" borderId="30" xfId="0" applyFont="1" applyBorder="1" applyAlignment="1">
      <alignment horizontal="left" vertical="center"/>
    </xf>
    <xf numFmtId="0" fontId="42" fillId="0" borderId="5" xfId="0" applyFont="1" applyBorder="1" applyAlignment="1">
      <alignment horizontal="left" vertical="center"/>
    </xf>
    <xf numFmtId="0" fontId="42" fillId="0" borderId="4" xfId="0" applyFont="1" applyBorder="1" applyAlignment="1">
      <alignment horizontal="left" vertical="center"/>
    </xf>
    <xf numFmtId="164" fontId="18" fillId="0" borderId="39" xfId="0" applyNumberFormat="1" applyFont="1" applyBorder="1" applyAlignment="1">
      <alignment horizontal="center" vertical="center"/>
    </xf>
    <xf numFmtId="0" fontId="16" fillId="0" borderId="5" xfId="0" applyFont="1" applyBorder="1" applyAlignment="1">
      <alignment horizontal="center" vertical="center"/>
    </xf>
    <xf numFmtId="0" fontId="16" fillId="0" borderId="2" xfId="0" applyFont="1" applyBorder="1" applyAlignment="1">
      <alignment horizontal="center" textRotation="90" wrapText="1"/>
    </xf>
    <xf numFmtId="0" fontId="16" fillId="0" borderId="14" xfId="0" applyFont="1" applyBorder="1" applyAlignment="1">
      <alignment horizontal="center" textRotation="90" wrapText="1"/>
    </xf>
    <xf numFmtId="0" fontId="16" fillId="0" borderId="63" xfId="0" applyFont="1" applyBorder="1" applyAlignment="1">
      <alignment horizontal="left" vertical="center"/>
    </xf>
    <xf numFmtId="0" fontId="16" fillId="0" borderId="0" xfId="0" applyFont="1" applyAlignment="1">
      <alignment horizontal="left" vertical="center"/>
    </xf>
    <xf numFmtId="0" fontId="16" fillId="0" borderId="64" xfId="0" applyFont="1" applyBorder="1" applyAlignment="1">
      <alignment horizontal="left" vertical="center"/>
    </xf>
    <xf numFmtId="0" fontId="16" fillId="0" borderId="65" xfId="0" applyFont="1" applyBorder="1" applyAlignment="1">
      <alignment horizontal="left" vertical="center"/>
    </xf>
    <xf numFmtId="0" fontId="16" fillId="0" borderId="66" xfId="0" applyFont="1" applyBorder="1" applyAlignment="1">
      <alignment horizontal="left" vertical="center"/>
    </xf>
    <xf numFmtId="0" fontId="16" fillId="0" borderId="67" xfId="0" applyFont="1" applyBorder="1" applyAlignment="1">
      <alignment horizontal="left" vertical="center"/>
    </xf>
    <xf numFmtId="0" fontId="16" fillId="0" borderId="11" xfId="0" applyFont="1" applyBorder="1" applyAlignment="1">
      <alignment horizontal="left" vertical="center" wrapText="1"/>
    </xf>
    <xf numFmtId="0" fontId="16" fillId="0" borderId="0" xfId="0" applyFont="1" applyAlignment="1">
      <alignment horizontal="left" vertical="center" wrapText="1"/>
    </xf>
    <xf numFmtId="0" fontId="16" fillId="0" borderId="5" xfId="0" applyFont="1" applyBorder="1" applyAlignment="1">
      <alignment horizontal="center"/>
    </xf>
    <xf numFmtId="0" fontId="16" fillId="0" borderId="38" xfId="0" applyFont="1" applyBorder="1" applyAlignment="1">
      <alignment horizontal="left" vertical="center"/>
    </xf>
    <xf numFmtId="0" fontId="16" fillId="0" borderId="10" xfId="0" applyFont="1" applyBorder="1" applyAlignment="1">
      <alignment horizontal="left" vertical="center"/>
    </xf>
    <xf numFmtId="0" fontId="16" fillId="0" borderId="62" xfId="0" applyFont="1" applyBorder="1" applyAlignment="1">
      <alignment horizontal="left" vertical="center"/>
    </xf>
    <xf numFmtId="0" fontId="6" fillId="0" borderId="1" xfId="0" applyFont="1" applyBorder="1" applyAlignment="1">
      <alignment vertical="center"/>
    </xf>
    <xf numFmtId="0" fontId="7" fillId="0" borderId="4" xfId="0" applyFont="1" applyBorder="1" applyAlignment="1">
      <alignment horizontal="center" vertical="center"/>
    </xf>
    <xf numFmtId="0" fontId="7" fillId="0" borderId="3" xfId="0" applyFont="1" applyBorder="1" applyAlignment="1">
      <alignment horizontal="center" vertical="center"/>
    </xf>
    <xf numFmtId="164" fontId="20" fillId="0" borderId="3" xfId="0" applyNumberFormat="1" applyFont="1" applyBorder="1" applyAlignment="1">
      <alignment horizontal="center" vertical="center"/>
    </xf>
    <xf numFmtId="0" fontId="20" fillId="0" borderId="4" xfId="0" applyFont="1" applyBorder="1" applyAlignment="1">
      <alignment horizontal="center" vertical="center"/>
    </xf>
    <xf numFmtId="0" fontId="6" fillId="0" borderId="3" xfId="0" applyFont="1" applyBorder="1" applyAlignment="1">
      <alignment horizontal="left"/>
    </xf>
    <xf numFmtId="0" fontId="6" fillId="0" borderId="1" xfId="0" applyFont="1" applyBorder="1" applyAlignment="1">
      <alignment horizontal="center" wrapText="1"/>
    </xf>
    <xf numFmtId="0" fontId="6" fillId="2" borderId="30" xfId="0" applyFont="1" applyFill="1" applyBorder="1" applyAlignment="1">
      <alignment horizontal="left" vertical="center"/>
    </xf>
    <xf numFmtId="0" fontId="6" fillId="2" borderId="23" xfId="0" applyFont="1" applyFill="1" applyBorder="1" applyAlignment="1">
      <alignment horizontal="center"/>
    </xf>
    <xf numFmtId="0" fontId="6" fillId="2" borderId="22" xfId="0" applyFont="1" applyFill="1" applyBorder="1" applyAlignment="1">
      <alignment horizontal="left" vertical="center"/>
    </xf>
    <xf numFmtId="0" fontId="6" fillId="2" borderId="6" xfId="0" applyFont="1" applyFill="1" applyBorder="1" applyAlignment="1">
      <alignment horizontal="center"/>
    </xf>
    <xf numFmtId="0" fontId="6" fillId="2" borderId="10" xfId="0" applyFont="1" applyFill="1" applyBorder="1" applyAlignment="1">
      <alignment horizontal="center"/>
    </xf>
    <xf numFmtId="0" fontId="7" fillId="2" borderId="35" xfId="0" applyFont="1" applyFill="1" applyBorder="1" applyAlignment="1">
      <alignment horizontal="left" vertical="center"/>
    </xf>
    <xf numFmtId="0" fontId="7" fillId="2" borderId="36" xfId="0" applyFont="1" applyFill="1" applyBorder="1" applyAlignment="1">
      <alignment horizontal="left" vertical="center"/>
    </xf>
    <xf numFmtId="0" fontId="7" fillId="2" borderId="37" xfId="0" applyFont="1" applyFill="1" applyBorder="1" applyAlignment="1">
      <alignment horizontal="left" vertical="center"/>
    </xf>
    <xf numFmtId="0" fontId="6" fillId="2" borderId="47" xfId="0" applyFont="1" applyFill="1" applyBorder="1" applyAlignment="1">
      <alignment horizontal="left" vertical="center" wrapText="1"/>
    </xf>
    <xf numFmtId="0" fontId="6" fillId="2" borderId="20" xfId="0" applyFont="1" applyFill="1" applyBorder="1" applyAlignment="1">
      <alignment horizontal="left" vertical="center" wrapText="1"/>
    </xf>
    <xf numFmtId="0" fontId="6" fillId="2" borderId="21" xfId="0" applyFont="1" applyFill="1" applyBorder="1" applyAlignment="1">
      <alignment horizontal="left" vertical="center" wrapText="1"/>
    </xf>
    <xf numFmtId="0" fontId="6" fillId="2" borderId="30" xfId="0" applyFont="1" applyFill="1" applyBorder="1" applyAlignment="1">
      <alignment horizontal="left" vertical="top"/>
    </xf>
    <xf numFmtId="0" fontId="6" fillId="2" borderId="39" xfId="0" applyFont="1" applyFill="1" applyBorder="1" applyAlignment="1">
      <alignment horizontal="left" vertical="top" wrapText="1"/>
    </xf>
    <xf numFmtId="0" fontId="6" fillId="2" borderId="30" xfId="0" applyFont="1" applyFill="1" applyBorder="1" applyAlignment="1">
      <alignment vertical="top" wrapText="1"/>
    </xf>
    <xf numFmtId="0" fontId="6" fillId="2" borderId="31" xfId="0" applyFont="1" applyFill="1" applyBorder="1" applyAlignment="1">
      <alignment vertical="top"/>
    </xf>
    <xf numFmtId="0" fontId="6" fillId="2" borderId="27" xfId="0" applyFont="1" applyFill="1" applyBorder="1" applyAlignment="1">
      <alignment vertical="top"/>
    </xf>
    <xf numFmtId="0" fontId="6" fillId="2" borderId="28" xfId="0" applyFont="1" applyFill="1" applyBorder="1" applyAlignment="1">
      <alignment vertical="top"/>
    </xf>
    <xf numFmtId="0" fontId="6" fillId="2" borderId="24" xfId="0" applyFont="1" applyFill="1" applyBorder="1" applyAlignment="1">
      <alignment horizontal="left" vertical="center"/>
    </xf>
    <xf numFmtId="0" fontId="6" fillId="2" borderId="25" xfId="0" applyFont="1" applyFill="1" applyBorder="1" applyAlignment="1">
      <alignment horizontal="left" vertical="center"/>
    </xf>
    <xf numFmtId="0" fontId="6" fillId="2" borderId="26" xfId="0" applyFont="1" applyFill="1" applyBorder="1" applyAlignment="1">
      <alignment horizontal="left" vertical="center"/>
    </xf>
    <xf numFmtId="0" fontId="6" fillId="2" borderId="27" xfId="0" applyFont="1" applyFill="1" applyBorder="1" applyAlignment="1">
      <alignment horizontal="left" vertical="center"/>
    </xf>
    <xf numFmtId="0" fontId="6" fillId="2" borderId="28" xfId="0" applyFont="1" applyFill="1" applyBorder="1" applyAlignment="1">
      <alignment horizontal="left" vertical="center"/>
    </xf>
    <xf numFmtId="0" fontId="6" fillId="2" borderId="22" xfId="0" applyFont="1" applyFill="1" applyBorder="1" applyAlignment="1">
      <alignment horizontal="center" vertical="center" textRotation="90" wrapText="1"/>
    </xf>
    <xf numFmtId="0" fontId="47" fillId="2" borderId="1" xfId="0" applyFont="1" applyFill="1" applyBorder="1" applyAlignment="1">
      <alignment horizontal="left" vertical="top" wrapText="1"/>
    </xf>
    <xf numFmtId="0" fontId="47" fillId="2" borderId="1" xfId="0" applyFont="1" applyFill="1" applyBorder="1" applyAlignment="1">
      <alignment horizontal="left" vertical="top"/>
    </xf>
    <xf numFmtId="0" fontId="6" fillId="2" borderId="24" xfId="0" applyFont="1" applyFill="1" applyBorder="1" applyAlignment="1">
      <alignment horizontal="center" vertical="center" textRotation="90" wrapText="1"/>
    </xf>
    <xf numFmtId="0" fontId="6" fillId="2" borderId="1" xfId="0" applyFont="1" applyFill="1" applyBorder="1" applyAlignment="1">
      <alignment horizontal="left" vertical="top" wrapText="1"/>
    </xf>
    <xf numFmtId="0" fontId="6" fillId="2" borderId="25" xfId="0" applyFont="1" applyFill="1" applyBorder="1" applyAlignment="1">
      <alignment horizontal="left" vertical="top" wrapText="1"/>
    </xf>
    <xf numFmtId="0" fontId="48" fillId="2" borderId="47" xfId="0" applyFont="1" applyFill="1" applyBorder="1" applyAlignment="1">
      <alignment horizontal="left" vertical="center"/>
    </xf>
    <xf numFmtId="0" fontId="48" fillId="2" borderId="20" xfId="0" applyFont="1" applyFill="1" applyBorder="1" applyAlignment="1">
      <alignment horizontal="left" vertical="center"/>
    </xf>
    <xf numFmtId="0" fontId="48" fillId="2" borderId="21" xfId="0" applyFont="1" applyFill="1" applyBorder="1" applyAlignment="1">
      <alignment horizontal="left" vertical="center"/>
    </xf>
    <xf numFmtId="0" fontId="47" fillId="2" borderId="22" xfId="0" applyFont="1" applyFill="1" applyBorder="1" applyAlignment="1">
      <alignment horizontal="center" vertical="center"/>
    </xf>
    <xf numFmtId="0" fontId="47" fillId="2" borderId="1" xfId="0" applyFont="1" applyFill="1" applyBorder="1" applyAlignment="1">
      <alignment horizontal="center" vertical="center"/>
    </xf>
    <xf numFmtId="0" fontId="47" fillId="2" borderId="1" xfId="0" applyFont="1" applyFill="1" applyBorder="1" applyAlignment="1">
      <alignment horizontal="left" vertical="center" wrapText="1"/>
    </xf>
    <xf numFmtId="0" fontId="18" fillId="0" borderId="3" xfId="0" applyFont="1" applyBorder="1" applyAlignment="1">
      <alignment horizontal="left" vertical="center"/>
    </xf>
    <xf numFmtId="164" fontId="18" fillId="0" borderId="1" xfId="0" applyNumberFormat="1" applyFont="1" applyBorder="1" applyAlignment="1">
      <alignment horizontal="center" vertical="center"/>
    </xf>
    <xf numFmtId="0" fontId="42" fillId="0" borderId="3" xfId="0" applyFont="1" applyBorder="1" applyAlignment="1">
      <alignment horizontal="left" vertical="center" wrapText="1"/>
    </xf>
    <xf numFmtId="0" fontId="16" fillId="0" borderId="3" xfId="0" applyFont="1" applyBorder="1" applyAlignment="1">
      <alignment horizontal="left" vertical="center" wrapText="1"/>
    </xf>
    <xf numFmtId="164" fontId="16" fillId="0" borderId="1" xfId="0" applyNumberFormat="1" applyFont="1" applyBorder="1" applyAlignment="1">
      <alignment horizontal="center" vertical="center"/>
    </xf>
    <xf numFmtId="0" fontId="18" fillId="0" borderId="3" xfId="0" applyFont="1" applyBorder="1" applyAlignment="1">
      <alignment horizontal="left" vertical="center" wrapText="1"/>
    </xf>
    <xf numFmtId="0" fontId="44" fillId="0" borderId="68" xfId="0" applyFont="1" applyBorder="1" applyAlignment="1">
      <alignment horizontal="left" vertical="center" wrapText="1"/>
    </xf>
    <xf numFmtId="0" fontId="44" fillId="0" borderId="69" xfId="0" applyFont="1" applyBorder="1" applyAlignment="1">
      <alignment horizontal="left" vertical="center" wrapText="1"/>
    </xf>
    <xf numFmtId="0" fontId="0" fillId="0" borderId="5" xfId="0" applyBorder="1" applyAlignment="1">
      <alignment horizontal="left" vertical="center" wrapText="1"/>
    </xf>
    <xf numFmtId="0" fontId="0" fillId="0" borderId="4" xfId="0" applyBorder="1" applyAlignment="1">
      <alignment horizontal="left" vertical="center" wrapText="1"/>
    </xf>
    <xf numFmtId="0" fontId="18" fillId="0" borderId="1" xfId="0" applyFont="1" applyBorder="1" applyAlignment="1">
      <alignment horizontal="left" vertical="center"/>
    </xf>
    <xf numFmtId="0" fontId="16" fillId="0" borderId="1" xfId="0" applyFont="1" applyBorder="1" applyAlignment="1">
      <alignment horizontal="left" vertical="center" wrapText="1"/>
    </xf>
    <xf numFmtId="0" fontId="19" fillId="0" borderId="1" xfId="0" applyFont="1" applyBorder="1" applyAlignment="1">
      <alignment horizontal="left" vertical="center" wrapText="1"/>
    </xf>
    <xf numFmtId="0" fontId="22" fillId="0" borderId="1" xfId="0" applyFont="1" applyBorder="1" applyAlignment="1">
      <alignment horizontal="left" vertical="center"/>
    </xf>
    <xf numFmtId="0" fontId="18" fillId="0" borderId="1" xfId="0" applyFont="1" applyBorder="1" applyAlignment="1">
      <alignment horizontal="left" vertical="center" wrapText="1"/>
    </xf>
    <xf numFmtId="0" fontId="16" fillId="0" borderId="1" xfId="0" applyFont="1" applyBorder="1" applyAlignment="1">
      <alignment horizontal="center" textRotation="90" wrapText="1"/>
    </xf>
    <xf numFmtId="0" fontId="54" fillId="2" borderId="51" xfId="0" applyFont="1" applyFill="1" applyBorder="1" applyAlignment="1">
      <alignment horizontal="center" vertical="center" textRotation="90" wrapText="1"/>
    </xf>
    <xf numFmtId="0" fontId="54" fillId="2" borderId="72" xfId="0" applyFont="1" applyFill="1" applyBorder="1" applyAlignment="1">
      <alignment horizontal="center" vertical="center" textRotation="90" wrapText="1"/>
    </xf>
    <xf numFmtId="0" fontId="54" fillId="2" borderId="71" xfId="0" applyFont="1" applyFill="1" applyBorder="1" applyAlignment="1">
      <alignment horizontal="center" vertical="center" textRotation="90" wrapText="1"/>
    </xf>
    <xf numFmtId="0" fontId="58" fillId="2" borderId="80" xfId="0" applyFont="1" applyFill="1" applyBorder="1" applyAlignment="1">
      <alignment horizontal="left" vertical="center" wrapText="1"/>
    </xf>
    <xf numFmtId="0" fontId="58" fillId="2" borderId="81" xfId="0" applyFont="1" applyFill="1" applyBorder="1" applyAlignment="1">
      <alignment horizontal="left" vertical="center" wrapText="1"/>
    </xf>
    <xf numFmtId="0" fontId="58" fillId="2" borderId="82" xfId="0" applyFont="1" applyFill="1" applyBorder="1" applyAlignment="1">
      <alignment horizontal="left" vertical="center" wrapText="1"/>
    </xf>
    <xf numFmtId="0" fontId="19" fillId="2" borderId="83" xfId="0" applyFont="1" applyFill="1" applyBorder="1" applyAlignment="1">
      <alignment horizontal="left" vertical="center" wrapText="1"/>
    </xf>
    <xf numFmtId="0" fontId="19" fillId="2" borderId="84" xfId="0" applyFont="1" applyFill="1" applyBorder="1" applyAlignment="1">
      <alignment horizontal="left" vertical="center" wrapText="1"/>
    </xf>
    <xf numFmtId="0" fontId="19" fillId="2" borderId="85" xfId="0" applyFont="1" applyFill="1" applyBorder="1" applyAlignment="1">
      <alignment horizontal="left" vertical="center" wrapText="1"/>
    </xf>
    <xf numFmtId="0" fontId="54" fillId="2" borderId="1" xfId="0" applyFont="1" applyFill="1" applyBorder="1" applyAlignment="1">
      <alignment horizontal="center" vertical="center" textRotation="90" wrapText="1"/>
    </xf>
    <xf numFmtId="164" fontId="1" fillId="0" borderId="4" xfId="0" applyNumberFormat="1" applyFont="1" applyBorder="1" applyAlignment="1">
      <alignment horizontal="center" vertical="center"/>
    </xf>
    <xf numFmtId="49" fontId="32" fillId="0" borderId="3" xfId="0" applyNumberFormat="1" applyFont="1" applyBorder="1" applyAlignment="1">
      <alignment horizontal="left" vertical="top" wrapText="1"/>
    </xf>
    <xf numFmtId="49" fontId="32" fillId="0" borderId="4" xfId="0" applyNumberFormat="1" applyFont="1" applyBorder="1" applyAlignment="1">
      <alignment horizontal="left" vertical="top" wrapText="1"/>
    </xf>
    <xf numFmtId="0" fontId="1" fillId="0" borderId="3" xfId="0" applyFont="1" applyBorder="1" applyAlignment="1">
      <alignment horizontal="left"/>
    </xf>
    <xf numFmtId="164" fontId="25" fillId="0" borderId="3" xfId="0" applyNumberFormat="1" applyFont="1" applyBorder="1" applyAlignment="1">
      <alignment horizontal="center"/>
    </xf>
    <xf numFmtId="0" fontId="25" fillId="0" borderId="4" xfId="0" applyFont="1" applyBorder="1" applyAlignment="1">
      <alignment horizontal="center"/>
    </xf>
    <xf numFmtId="0" fontId="53" fillId="0" borderId="3" xfId="0" applyFont="1" applyBorder="1" applyAlignment="1">
      <alignment horizontal="left" vertical="center" wrapText="1"/>
    </xf>
    <xf numFmtId="0" fontId="53" fillId="0" borderId="4" xfId="0" applyFont="1" applyBorder="1" applyAlignment="1">
      <alignment horizontal="left" vertical="center" wrapText="1"/>
    </xf>
    <xf numFmtId="0" fontId="1" fillId="0" borderId="6" xfId="0" applyFont="1" applyBorder="1" applyAlignment="1">
      <alignment horizontal="center"/>
    </xf>
    <xf numFmtId="0" fontId="1" fillId="0" borderId="10" xfId="0" applyFont="1" applyBorder="1" applyAlignment="1">
      <alignment horizontal="center"/>
    </xf>
    <xf numFmtId="0" fontId="3" fillId="2" borderId="35" xfId="0" applyFont="1" applyFill="1" applyBorder="1" applyAlignment="1">
      <alignment horizontal="left" vertical="center"/>
    </xf>
    <xf numFmtId="0" fontId="3" fillId="2" borderId="36" xfId="0" applyFont="1" applyFill="1" applyBorder="1" applyAlignment="1">
      <alignment horizontal="left" vertical="center"/>
    </xf>
    <xf numFmtId="0" fontId="3" fillId="2" borderId="37" xfId="0" applyFont="1" applyFill="1" applyBorder="1" applyAlignment="1">
      <alignment horizontal="left" vertical="center"/>
    </xf>
    <xf numFmtId="0" fontId="1" fillId="2" borderId="30" xfId="0" applyFont="1" applyFill="1" applyBorder="1" applyAlignment="1">
      <alignment horizontal="left" vertical="center"/>
    </xf>
    <xf numFmtId="0" fontId="27" fillId="2" borderId="15" xfId="0" applyFont="1" applyFill="1" applyBorder="1" applyAlignment="1">
      <alignment horizontal="left" vertical="center"/>
    </xf>
    <xf numFmtId="0" fontId="54" fillId="2" borderId="70" xfId="0" applyFont="1" applyFill="1" applyBorder="1" applyAlignment="1">
      <alignment horizontal="left" vertical="center"/>
    </xf>
    <xf numFmtId="0" fontId="54" fillId="2" borderId="71" xfId="0" applyFont="1" applyFill="1" applyBorder="1" applyAlignment="1">
      <alignment horizontal="left" vertical="center"/>
    </xf>
    <xf numFmtId="0" fontId="54" fillId="2" borderId="20" xfId="0" applyFont="1" applyFill="1" applyBorder="1" applyAlignment="1">
      <alignment horizontal="center" vertical="center"/>
    </xf>
    <xf numFmtId="0" fontId="54" fillId="2" borderId="2" xfId="0" applyFont="1" applyFill="1" applyBorder="1" applyAlignment="1">
      <alignment horizontal="center" vertical="center"/>
    </xf>
    <xf numFmtId="0" fontId="54" fillId="2" borderId="48" xfId="0" applyFont="1" applyFill="1" applyBorder="1" applyAlignment="1">
      <alignment horizontal="center" vertical="center"/>
    </xf>
    <xf numFmtId="0" fontId="54" fillId="2" borderId="36" xfId="0" applyFont="1" applyFill="1" applyBorder="1" applyAlignment="1">
      <alignment horizontal="center" vertical="center"/>
    </xf>
    <xf numFmtId="0" fontId="54" fillId="2" borderId="11" xfId="0" applyFont="1" applyFill="1" applyBorder="1" applyAlignment="1">
      <alignment horizontal="center" vertical="center"/>
    </xf>
    <xf numFmtId="0" fontId="54" fillId="2" borderId="0" xfId="0" applyFont="1" applyFill="1" applyAlignment="1">
      <alignment horizontal="center" vertical="center"/>
    </xf>
    <xf numFmtId="0" fontId="54" fillId="2" borderId="20" xfId="0" applyFont="1" applyFill="1" applyBorder="1" applyAlignment="1">
      <alignment horizontal="center" vertical="center" wrapText="1"/>
    </xf>
    <xf numFmtId="0" fontId="54" fillId="2" borderId="1" xfId="0" applyFont="1" applyFill="1" applyBorder="1" applyAlignment="1">
      <alignment horizontal="center" vertical="center" wrapText="1"/>
    </xf>
    <xf numFmtId="0" fontId="19" fillId="2" borderId="1" xfId="0" applyFont="1" applyFill="1" applyBorder="1" applyAlignment="1">
      <alignment horizontal="left" vertical="center"/>
    </xf>
    <xf numFmtId="0" fontId="1" fillId="2" borderId="47" xfId="0" applyFont="1" applyFill="1" applyBorder="1" applyAlignment="1">
      <alignment horizontal="left" vertical="center" wrapText="1"/>
    </xf>
    <xf numFmtId="0" fontId="1" fillId="2" borderId="20" xfId="0" applyFont="1" applyFill="1" applyBorder="1" applyAlignment="1">
      <alignment horizontal="left" vertical="center" wrapText="1"/>
    </xf>
    <xf numFmtId="0" fontId="1" fillId="2" borderId="21" xfId="0" applyFont="1" applyFill="1" applyBorder="1" applyAlignment="1">
      <alignment horizontal="left" vertical="center" wrapText="1"/>
    </xf>
    <xf numFmtId="0" fontId="54" fillId="2" borderId="30" xfId="0" applyFont="1" applyFill="1" applyBorder="1" applyAlignment="1">
      <alignment horizontal="left" vertical="top"/>
    </xf>
    <xf numFmtId="0" fontId="54" fillId="2" borderId="5" xfId="0" applyFont="1" applyFill="1" applyBorder="1" applyAlignment="1">
      <alignment horizontal="left" vertical="top"/>
    </xf>
    <xf numFmtId="0" fontId="54" fillId="2" borderId="4" xfId="0" applyFont="1" applyFill="1" applyBorder="1" applyAlignment="1">
      <alignment horizontal="left" vertical="top"/>
    </xf>
    <xf numFmtId="0" fontId="47" fillId="2" borderId="5" xfId="0" applyFont="1" applyFill="1" applyBorder="1" applyAlignment="1">
      <alignment horizontal="left" vertical="center"/>
    </xf>
    <xf numFmtId="0" fontId="47" fillId="2" borderId="39" xfId="0" applyFont="1" applyFill="1" applyBorder="1" applyAlignment="1">
      <alignment horizontal="left" vertical="center"/>
    </xf>
    <xf numFmtId="0" fontId="54" fillId="2" borderId="30" xfId="0" applyFont="1" applyFill="1" applyBorder="1" applyAlignment="1">
      <alignment vertical="top" wrapText="1"/>
    </xf>
    <xf numFmtId="0" fontId="54" fillId="2" borderId="5" xfId="0" applyFont="1" applyFill="1" applyBorder="1" applyAlignment="1">
      <alignment vertical="top" wrapText="1"/>
    </xf>
    <xf numFmtId="0" fontId="54" fillId="2" borderId="4" xfId="0" applyFont="1" applyFill="1" applyBorder="1" applyAlignment="1">
      <alignment vertical="top" wrapText="1"/>
    </xf>
    <xf numFmtId="0" fontId="56" fillId="2" borderId="5" xfId="0" applyFont="1" applyFill="1" applyBorder="1" applyAlignment="1">
      <alignment horizontal="left" vertical="top"/>
    </xf>
    <xf numFmtId="0" fontId="56" fillId="2" borderId="4" xfId="0" applyFont="1" applyFill="1" applyBorder="1" applyAlignment="1">
      <alignment horizontal="left" vertical="top"/>
    </xf>
    <xf numFmtId="0" fontId="54" fillId="2" borderId="31" xfId="0" applyFont="1" applyFill="1" applyBorder="1" applyAlignment="1">
      <alignment horizontal="left" vertical="center"/>
    </xf>
    <xf numFmtId="0" fontId="54" fillId="2" borderId="27" xfId="0" applyFont="1" applyFill="1" applyBorder="1" applyAlignment="1">
      <alignment horizontal="left" vertical="center"/>
    </xf>
    <xf numFmtId="0" fontId="54" fillId="2" borderId="28" xfId="0" applyFont="1" applyFill="1" applyBorder="1" applyAlignment="1">
      <alignment horizontal="left" vertical="center"/>
    </xf>
    <xf numFmtId="0" fontId="47" fillId="2" borderId="26" xfId="0" applyFont="1" applyFill="1" applyBorder="1" applyAlignment="1">
      <alignment horizontal="left" vertical="top" wrapText="1"/>
    </xf>
    <xf numFmtId="0" fontId="47" fillId="2" borderId="27" xfId="0" applyFont="1" applyFill="1" applyBorder="1" applyAlignment="1">
      <alignment horizontal="left" vertical="top" wrapText="1"/>
    </xf>
    <xf numFmtId="0" fontId="47" fillId="2" borderId="28" xfId="0" applyFont="1" applyFill="1" applyBorder="1" applyAlignment="1">
      <alignment horizontal="left" vertical="top" wrapText="1"/>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9" fillId="2" borderId="1" xfId="0" applyFont="1" applyFill="1" applyBorder="1" applyAlignment="1">
      <alignment horizontal="left" vertical="center" wrapText="1"/>
    </xf>
    <xf numFmtId="0" fontId="3" fillId="2" borderId="3" xfId="0" applyFont="1" applyFill="1" applyBorder="1" applyAlignment="1">
      <alignment horizontal="left" vertical="center"/>
    </xf>
    <xf numFmtId="0" fontId="3" fillId="2" borderId="5" xfId="0" applyFont="1" applyFill="1" applyBorder="1" applyAlignment="1">
      <alignment horizontal="left" vertical="center"/>
    </xf>
    <xf numFmtId="0" fontId="3" fillId="2" borderId="4" xfId="0" applyFont="1" applyFill="1" applyBorder="1" applyAlignment="1">
      <alignment horizontal="left"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9"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1" xfId="0" applyFont="1" applyFill="1" applyBorder="1" applyAlignment="1">
      <alignment horizontal="center"/>
    </xf>
    <xf numFmtId="0" fontId="22" fillId="0" borderId="3" xfId="0" applyFont="1" applyBorder="1" applyAlignment="1">
      <alignment vertical="center" wrapText="1"/>
    </xf>
    <xf numFmtId="0" fontId="22" fillId="0" borderId="5" xfId="0" applyFont="1" applyBorder="1" applyAlignment="1">
      <alignment vertical="center" wrapText="1"/>
    </xf>
    <xf numFmtId="0" fontId="22" fillId="0" borderId="4" xfId="0" applyFont="1" applyBorder="1" applyAlignment="1">
      <alignment vertical="center" wrapText="1"/>
    </xf>
    <xf numFmtId="164" fontId="25" fillId="0" borderId="1" xfId="0" applyNumberFormat="1" applyFont="1" applyBorder="1" applyAlignment="1">
      <alignment horizontal="center" vertical="center"/>
    </xf>
    <xf numFmtId="49" fontId="6" fillId="0" borderId="3" xfId="0" applyNumberFormat="1" applyFont="1" applyBorder="1" applyAlignment="1">
      <alignment vertical="center" wrapText="1"/>
    </xf>
    <xf numFmtId="0" fontId="35" fillId="0" borderId="5" xfId="0" applyFont="1" applyBorder="1" applyAlignment="1">
      <alignment vertical="center" wrapText="1"/>
    </xf>
    <xf numFmtId="0" fontId="35" fillId="0" borderId="4" xfId="0" applyFont="1" applyBorder="1" applyAlignment="1">
      <alignment vertical="center" wrapText="1"/>
    </xf>
    <xf numFmtId="170" fontId="6" fillId="0" borderId="1" xfId="0" applyNumberFormat="1" applyFont="1" applyBorder="1" applyAlignment="1">
      <alignment horizontal="center" vertical="center"/>
    </xf>
    <xf numFmtId="49" fontId="6" fillId="0" borderId="5" xfId="0" applyNumberFormat="1" applyFont="1" applyBorder="1" applyAlignment="1">
      <alignment vertical="center" wrapText="1"/>
    </xf>
    <xf numFmtId="49" fontId="6" fillId="0" borderId="4" xfId="0" applyNumberFormat="1" applyFont="1" applyBorder="1" applyAlignment="1">
      <alignment vertical="center" wrapText="1"/>
    </xf>
    <xf numFmtId="49" fontId="11" fillId="0" borderId="3" xfId="0" applyNumberFormat="1" applyFont="1" applyBorder="1" applyAlignment="1">
      <alignment horizontal="left" vertical="center" wrapText="1"/>
    </xf>
    <xf numFmtId="49" fontId="11" fillId="0" borderId="5" xfId="0" applyNumberFormat="1" applyFont="1" applyBorder="1" applyAlignment="1">
      <alignment horizontal="left" vertical="center" wrapText="1"/>
    </xf>
    <xf numFmtId="49" fontId="11" fillId="0" borderId="4" xfId="0" applyNumberFormat="1" applyFont="1" applyBorder="1" applyAlignment="1">
      <alignment horizontal="left" vertical="center" wrapText="1"/>
    </xf>
    <xf numFmtId="0" fontId="11" fillId="0" borderId="3" xfId="0" applyFont="1" applyBorder="1" applyAlignment="1">
      <alignment horizontal="center" vertical="center"/>
    </xf>
    <xf numFmtId="0" fontId="11" fillId="0" borderId="4" xfId="0" applyFont="1" applyBorder="1" applyAlignment="1">
      <alignment horizontal="center" vertical="center"/>
    </xf>
    <xf numFmtId="170" fontId="11" fillId="0" borderId="1" xfId="0" applyNumberFormat="1" applyFont="1" applyBorder="1" applyAlignment="1">
      <alignment horizontal="center" vertical="center"/>
    </xf>
    <xf numFmtId="170" fontId="6" fillId="0" borderId="3" xfId="0" applyNumberFormat="1" applyFont="1" applyBorder="1" applyAlignment="1">
      <alignment horizontal="center" vertical="center"/>
    </xf>
    <xf numFmtId="170" fontId="6" fillId="0" borderId="4" xfId="0" applyNumberFormat="1" applyFont="1" applyBorder="1" applyAlignment="1">
      <alignment horizontal="center" vertical="center"/>
    </xf>
    <xf numFmtId="0" fontId="20" fillId="0" borderId="1" xfId="0" applyFont="1" applyBorder="1" applyAlignment="1">
      <alignment horizontal="center"/>
    </xf>
    <xf numFmtId="0" fontId="36" fillId="0" borderId="3" xfId="0" applyFont="1" applyBorder="1" applyAlignment="1">
      <alignment horizontal="left" vertical="center" wrapText="1"/>
    </xf>
    <xf numFmtId="0" fontId="36" fillId="0" borderId="4" xfId="0" applyFont="1" applyBorder="1" applyAlignment="1">
      <alignment horizontal="left" vertical="center" wrapText="1"/>
    </xf>
    <xf numFmtId="0" fontId="6" fillId="0" borderId="3" xfId="0" applyFont="1" applyBorder="1" applyAlignment="1">
      <alignment horizontal="center" wrapText="1"/>
    </xf>
    <xf numFmtId="0" fontId="6" fillId="0" borderId="4" xfId="0" applyFont="1" applyBorder="1" applyAlignment="1">
      <alignment horizontal="center" wrapText="1"/>
    </xf>
    <xf numFmtId="0" fontId="7" fillId="2" borderId="10" xfId="0" applyFont="1" applyFill="1" applyBorder="1" applyAlignment="1">
      <alignment horizontal="left" vertical="center"/>
    </xf>
    <xf numFmtId="0" fontId="7" fillId="2" borderId="7" xfId="0" applyFont="1" applyFill="1" applyBorder="1" applyAlignment="1">
      <alignment horizontal="left" vertical="center"/>
    </xf>
    <xf numFmtId="0" fontId="59" fillId="0" borderId="3" xfId="0" applyFont="1" applyBorder="1" applyAlignment="1">
      <alignment horizontal="left" wrapText="1"/>
    </xf>
    <xf numFmtId="0" fontId="59" fillId="0" borderId="4" xfId="0" applyFont="1" applyBorder="1" applyAlignment="1">
      <alignment horizontal="left" wrapText="1"/>
    </xf>
    <xf numFmtId="0" fontId="48" fillId="2" borderId="1" xfId="0" applyFont="1" applyFill="1" applyBorder="1" applyAlignment="1">
      <alignment horizontal="left" vertical="center"/>
    </xf>
    <xf numFmtId="0" fontId="47" fillId="2" borderId="6" xfId="0" applyFont="1" applyFill="1" applyBorder="1" applyAlignment="1">
      <alignment horizontal="center" vertical="center"/>
    </xf>
    <xf numFmtId="0" fontId="47" fillId="2" borderId="10" xfId="0" applyFont="1" applyFill="1" applyBorder="1" applyAlignment="1">
      <alignment horizontal="center" vertical="center"/>
    </xf>
    <xf numFmtId="0" fontId="47" fillId="2" borderId="11" xfId="0" applyFont="1" applyFill="1" applyBorder="1" applyAlignment="1">
      <alignment horizontal="center" vertical="center"/>
    </xf>
    <xf numFmtId="0" fontId="47" fillId="2" borderId="0" xfId="0" applyFont="1" applyFill="1" applyAlignment="1">
      <alignment horizontal="center" vertical="center"/>
    </xf>
    <xf numFmtId="0" fontId="47" fillId="2" borderId="2" xfId="0" applyFont="1" applyFill="1" applyBorder="1" applyAlignment="1">
      <alignment horizontal="center" vertical="center" textRotation="90" wrapText="1"/>
    </xf>
    <xf numFmtId="0" fontId="0" fillId="2" borderId="15" xfId="0" applyFill="1" applyBorder="1" applyAlignment="1">
      <alignment horizontal="center" vertical="center"/>
    </xf>
    <xf numFmtId="0" fontId="47" fillId="2" borderId="3" xfId="0" applyFont="1" applyFill="1" applyBorder="1" applyAlignment="1">
      <alignment horizontal="left" vertical="top" wrapText="1"/>
    </xf>
    <xf numFmtId="0" fontId="0" fillId="2" borderId="5" xfId="0" applyFill="1" applyBorder="1" applyAlignment="1">
      <alignment horizontal="left" vertical="top" wrapText="1"/>
    </xf>
    <xf numFmtId="0" fontId="0" fillId="2" borderId="4" xfId="0" applyFill="1" applyBorder="1" applyAlignment="1">
      <alignment horizontal="left" vertical="top" wrapText="1"/>
    </xf>
    <xf numFmtId="0" fontId="47" fillId="2" borderId="3" xfId="0" applyFont="1" applyFill="1" applyBorder="1" applyAlignment="1">
      <alignment horizontal="left" vertical="top"/>
    </xf>
    <xf numFmtId="0" fontId="47" fillId="2" borderId="5" xfId="0" applyFont="1" applyFill="1" applyBorder="1" applyAlignment="1">
      <alignment horizontal="left" vertical="top"/>
    </xf>
    <xf numFmtId="0" fontId="47" fillId="2" borderId="4" xfId="0" applyFont="1" applyFill="1" applyBorder="1" applyAlignment="1">
      <alignment horizontal="left" vertical="top"/>
    </xf>
    <xf numFmtId="0" fontId="47" fillId="2" borderId="3" xfId="0" applyFont="1" applyFill="1" applyBorder="1" applyAlignment="1">
      <alignment vertical="top" wrapText="1"/>
    </xf>
    <xf numFmtId="0" fontId="47" fillId="2" borderId="5" xfId="0" applyFont="1" applyFill="1" applyBorder="1" applyAlignment="1">
      <alignment vertical="top" wrapText="1"/>
    </xf>
    <xf numFmtId="0" fontId="47" fillId="2" borderId="4" xfId="0" applyFont="1" applyFill="1" applyBorder="1" applyAlignment="1">
      <alignment vertical="top" wrapText="1"/>
    </xf>
    <xf numFmtId="0" fontId="47" fillId="2" borderId="3" xfId="0" applyFont="1" applyFill="1" applyBorder="1" applyAlignment="1">
      <alignment vertical="top"/>
    </xf>
    <xf numFmtId="0" fontId="47" fillId="2" borderId="5" xfId="0" applyFont="1" applyFill="1" applyBorder="1" applyAlignment="1">
      <alignment vertical="top"/>
    </xf>
    <xf numFmtId="0" fontId="47" fillId="2" borderId="4" xfId="0" applyFont="1" applyFill="1" applyBorder="1" applyAlignment="1">
      <alignment vertical="top"/>
    </xf>
    <xf numFmtId="0" fontId="47" fillId="2" borderId="1" xfId="0" applyFont="1" applyFill="1" applyBorder="1" applyAlignment="1">
      <alignment horizontal="center" vertical="center" textRotation="90" wrapText="1"/>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3" xfId="0" applyFont="1" applyFill="1" applyBorder="1" applyAlignment="1">
      <alignment horizontal="center"/>
    </xf>
    <xf numFmtId="0" fontId="6" fillId="2" borderId="4" xfId="0" applyFont="1" applyFill="1" applyBorder="1" applyAlignment="1">
      <alignment horizontal="center"/>
    </xf>
    <xf numFmtId="0" fontId="18" fillId="2" borderId="3" xfId="0" applyFont="1" applyFill="1" applyBorder="1" applyAlignment="1">
      <alignment horizontal="left" vertical="center"/>
    </xf>
    <xf numFmtId="0" fontId="18" fillId="2" borderId="5" xfId="0" applyFont="1" applyFill="1" applyBorder="1" applyAlignment="1">
      <alignment horizontal="left" vertical="center"/>
    </xf>
    <xf numFmtId="0" fontId="18" fillId="2" borderId="4" xfId="0" applyFont="1" applyFill="1" applyBorder="1" applyAlignment="1">
      <alignment horizontal="left" vertical="center"/>
    </xf>
    <xf numFmtId="164" fontId="18" fillId="2" borderId="3" xfId="0" applyNumberFormat="1" applyFont="1" applyFill="1" applyBorder="1" applyAlignment="1">
      <alignment horizontal="center" vertical="center"/>
    </xf>
    <xf numFmtId="164" fontId="18" fillId="2" borderId="4" xfId="0" applyNumberFormat="1" applyFont="1" applyFill="1" applyBorder="1" applyAlignment="1">
      <alignment horizontal="center" vertical="center"/>
    </xf>
    <xf numFmtId="164" fontId="18" fillId="2" borderId="3" xfId="0" applyNumberFormat="1" applyFont="1" applyFill="1" applyBorder="1" applyAlignment="1">
      <alignment horizontal="center"/>
    </xf>
    <xf numFmtId="164" fontId="18" fillId="2" borderId="4" xfId="0" applyNumberFormat="1" applyFont="1" applyFill="1" applyBorder="1" applyAlignment="1">
      <alignment horizontal="center"/>
    </xf>
    <xf numFmtId="0" fontId="18" fillId="2" borderId="1" xfId="0" applyFont="1" applyFill="1" applyBorder="1" applyAlignment="1">
      <alignment horizontal="left" vertical="center"/>
    </xf>
    <xf numFmtId="164" fontId="18" fillId="0" borderId="1" xfId="0" applyNumberFormat="1" applyFont="1" applyBorder="1" applyAlignment="1">
      <alignment horizontal="center"/>
    </xf>
    <xf numFmtId="0" fontId="42" fillId="0" borderId="1" xfId="0" applyFont="1" applyBorder="1" applyAlignment="1">
      <alignment horizontal="left" vertical="center" wrapText="1"/>
    </xf>
    <xf numFmtId="164" fontId="16" fillId="0" borderId="1" xfId="0" applyNumberFormat="1" applyFont="1" applyBorder="1" applyAlignment="1">
      <alignment horizontal="center"/>
    </xf>
    <xf numFmtId="164" fontId="16" fillId="2" borderId="1" xfId="0" applyNumberFormat="1" applyFont="1" applyFill="1" applyBorder="1" applyAlignment="1">
      <alignment horizontal="center"/>
    </xf>
    <xf numFmtId="0" fontId="54" fillId="0" borderId="3" xfId="0" applyFont="1" applyBorder="1" applyAlignment="1">
      <alignment horizontal="left" vertical="center"/>
    </xf>
    <xf numFmtId="0" fontId="54" fillId="0" borderId="5" xfId="0" applyFont="1" applyBorder="1" applyAlignment="1">
      <alignment horizontal="left" vertical="center"/>
    </xf>
    <xf numFmtId="0" fontId="54" fillId="0" borderId="4" xfId="0" applyFont="1" applyBorder="1" applyAlignment="1">
      <alignment horizontal="left" vertical="center"/>
    </xf>
    <xf numFmtId="0" fontId="54" fillId="0" borderId="3" xfId="0" applyFont="1" applyBorder="1" applyAlignment="1">
      <alignment horizontal="center" vertical="center"/>
    </xf>
    <xf numFmtId="0" fontId="54" fillId="0" borderId="4" xfId="0" applyFont="1" applyBorder="1" applyAlignment="1">
      <alignment horizontal="center" vertical="center"/>
    </xf>
    <xf numFmtId="164" fontId="17" fillId="0" borderId="3" xfId="0" applyNumberFormat="1" applyFont="1" applyBorder="1" applyAlignment="1">
      <alignment horizontal="center" vertical="center"/>
    </xf>
    <xf numFmtId="0" fontId="17" fillId="0" borderId="4" xfId="0" applyFont="1" applyBorder="1" applyAlignment="1">
      <alignment horizontal="center" vertical="center"/>
    </xf>
    <xf numFmtId="0" fontId="55" fillId="0" borderId="3" xfId="0" applyFont="1" applyBorder="1" applyAlignment="1">
      <alignment horizontal="left" vertical="center"/>
    </xf>
    <xf numFmtId="0" fontId="55" fillId="0" borderId="5" xfId="0" applyFont="1" applyBorder="1" applyAlignment="1">
      <alignment horizontal="left" vertical="center"/>
    </xf>
    <xf numFmtId="0" fontId="55" fillId="0" borderId="4" xfId="0" applyFont="1" applyBorder="1" applyAlignment="1">
      <alignment horizontal="left" vertical="center"/>
    </xf>
    <xf numFmtId="0" fontId="55" fillId="0" borderId="3" xfId="0" applyFont="1" applyBorder="1" applyAlignment="1">
      <alignment horizontal="center" vertical="center"/>
    </xf>
    <xf numFmtId="0" fontId="55" fillId="0" borderId="4" xfId="0" applyFont="1" applyBorder="1" applyAlignment="1">
      <alignment horizontal="center" vertical="center"/>
    </xf>
    <xf numFmtId="0" fontId="40" fillId="0" borderId="3" xfId="0" applyFont="1" applyBorder="1" applyAlignment="1">
      <alignment horizontal="center" vertical="center"/>
    </xf>
    <xf numFmtId="0" fontId="40" fillId="0" borderId="4" xfId="0" applyFont="1" applyBorder="1" applyAlignment="1">
      <alignment horizontal="center" vertical="center"/>
    </xf>
    <xf numFmtId="0" fontId="55" fillId="0" borderId="5" xfId="0" applyFont="1" applyBorder="1" applyAlignment="1">
      <alignment horizontal="center" vertical="center"/>
    </xf>
    <xf numFmtId="164" fontId="19" fillId="0" borderId="3" xfId="0" applyNumberFormat="1" applyFont="1" applyBorder="1" applyAlignment="1">
      <alignment horizontal="center" vertical="center"/>
    </xf>
    <xf numFmtId="0" fontId="19" fillId="0" borderId="4" xfId="0" applyFont="1" applyBorder="1" applyAlignment="1">
      <alignment horizontal="center" vertical="center"/>
    </xf>
    <xf numFmtId="0" fontId="54" fillId="0" borderId="3" xfId="0" applyFont="1" applyBorder="1" applyAlignment="1">
      <alignment vertical="center"/>
    </xf>
    <xf numFmtId="0" fontId="54" fillId="0" borderId="5" xfId="0" applyFont="1" applyBorder="1" applyAlignment="1">
      <alignment vertical="center"/>
    </xf>
    <xf numFmtId="0" fontId="54" fillId="0" borderId="4" xfId="0" applyFont="1" applyBorder="1" applyAlignment="1">
      <alignment vertical="center"/>
    </xf>
    <xf numFmtId="0" fontId="27" fillId="0" borderId="3" xfId="0" applyFont="1" applyBorder="1" applyAlignment="1">
      <alignment horizontal="left" vertical="center"/>
    </xf>
    <xf numFmtId="0" fontId="27" fillId="0" borderId="5" xfId="0" applyFont="1" applyBorder="1" applyAlignment="1">
      <alignment horizontal="left" vertical="center"/>
    </xf>
    <xf numFmtId="0" fontId="27" fillId="0" borderId="4" xfId="0" applyFont="1" applyBorder="1" applyAlignment="1">
      <alignment horizontal="left" vertical="center"/>
    </xf>
    <xf numFmtId="164" fontId="27" fillId="0" borderId="3" xfId="0" applyNumberFormat="1" applyFont="1" applyBorder="1" applyAlignment="1">
      <alignment horizontal="center" vertical="center"/>
    </xf>
    <xf numFmtId="164" fontId="27" fillId="0" borderId="4" xfId="0" applyNumberFormat="1" applyFont="1" applyBorder="1" applyAlignment="1">
      <alignment horizontal="center" vertical="center"/>
    </xf>
    <xf numFmtId="164" fontId="27" fillId="0" borderId="3" xfId="0" applyNumberFormat="1" applyFont="1" applyBorder="1" applyAlignment="1">
      <alignment horizontal="center"/>
    </xf>
    <xf numFmtId="0" fontId="27" fillId="0" borderId="4" xfId="0" applyFont="1" applyBorder="1" applyAlignment="1">
      <alignment horizontal="center"/>
    </xf>
    <xf numFmtId="0" fontId="54" fillId="0" borderId="0" xfId="0" applyFont="1" applyAlignment="1">
      <alignment horizontal="right"/>
    </xf>
    <xf numFmtId="0" fontId="27" fillId="0" borderId="0" xfId="0" applyFont="1" applyAlignment="1">
      <alignment horizontal="center" vertical="center"/>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164" fontId="27" fillId="0" borderId="4" xfId="0" applyNumberFormat="1" applyFont="1" applyBorder="1" applyAlignment="1">
      <alignment horizontal="center"/>
    </xf>
    <xf numFmtId="0" fontId="54" fillId="0" borderId="3" xfId="0" applyFont="1" applyBorder="1" applyAlignment="1">
      <alignment horizontal="left" vertical="center" wrapText="1"/>
    </xf>
    <xf numFmtId="0" fontId="54" fillId="0" borderId="4" xfId="0" applyFont="1" applyBorder="1" applyAlignment="1">
      <alignment horizontal="left" vertical="center" wrapText="1"/>
    </xf>
    <xf numFmtId="164" fontId="54" fillId="0" borderId="3" xfId="0" applyNumberFormat="1" applyFont="1" applyBorder="1" applyAlignment="1">
      <alignment horizontal="center" vertical="center"/>
    </xf>
    <xf numFmtId="164" fontId="54" fillId="0" borderId="4" xfId="0" applyNumberFormat="1" applyFont="1" applyBorder="1" applyAlignment="1">
      <alignment horizontal="center" vertical="center"/>
    </xf>
    <xf numFmtId="0" fontId="54" fillId="0" borderId="3" xfId="0" applyFont="1" applyBorder="1" applyAlignment="1">
      <alignment horizontal="center"/>
    </xf>
    <xf numFmtId="0" fontId="54" fillId="0" borderId="4" xfId="0" applyFont="1" applyBorder="1" applyAlignment="1">
      <alignment horizontal="center"/>
    </xf>
    <xf numFmtId="0" fontId="54" fillId="0" borderId="3" xfId="0" applyFont="1" applyBorder="1" applyAlignment="1">
      <alignment horizontal="center" vertical="center" wrapText="1"/>
    </xf>
    <xf numFmtId="0" fontId="54" fillId="0" borderId="4" xfId="0" applyFont="1" applyBorder="1" applyAlignment="1">
      <alignment horizontal="center" vertical="center" wrapText="1"/>
    </xf>
    <xf numFmtId="0" fontId="54" fillId="0" borderId="3" xfId="0" applyFont="1" applyBorder="1" applyAlignment="1">
      <alignment horizontal="center" vertical="center" textRotation="90"/>
    </xf>
    <xf numFmtId="0" fontId="54" fillId="0" borderId="4" xfId="0" applyFont="1" applyBorder="1" applyAlignment="1">
      <alignment horizontal="center" vertical="center" textRotation="90"/>
    </xf>
    <xf numFmtId="164" fontId="54" fillId="0" borderId="3" xfId="0" applyNumberFormat="1" applyFont="1" applyBorder="1" applyAlignment="1">
      <alignment horizontal="center"/>
    </xf>
    <xf numFmtId="164" fontId="54" fillId="0" borderId="4" xfId="0" applyNumberFormat="1" applyFont="1" applyBorder="1" applyAlignment="1">
      <alignment horizontal="center"/>
    </xf>
    <xf numFmtId="0" fontId="54" fillId="0" borderId="1" xfId="0" applyFont="1" applyBorder="1" applyAlignment="1">
      <alignment horizontal="center" vertical="center"/>
    </xf>
    <xf numFmtId="0" fontId="54" fillId="0" borderId="5" xfId="0" applyFont="1" applyBorder="1" applyAlignment="1">
      <alignment horizontal="center" vertical="center"/>
    </xf>
    <xf numFmtId="0" fontId="54" fillId="0" borderId="6" xfId="0" applyFont="1" applyBorder="1" applyAlignment="1">
      <alignment horizontal="center" vertical="center"/>
    </xf>
    <xf numFmtId="0" fontId="54" fillId="0" borderId="7" xfId="0" applyFont="1" applyBorder="1" applyAlignment="1">
      <alignment horizontal="center" vertical="center"/>
    </xf>
    <xf numFmtId="0" fontId="54" fillId="0" borderId="8" xfId="0" applyFont="1" applyBorder="1" applyAlignment="1">
      <alignment horizontal="center" vertical="center"/>
    </xf>
    <xf numFmtId="0" fontId="54" fillId="0" borderId="9" xfId="0" applyFont="1" applyBorder="1" applyAlignment="1">
      <alignment horizontal="center" vertical="center"/>
    </xf>
    <xf numFmtId="0" fontId="54" fillId="2" borderId="3" xfId="0" applyFont="1" applyFill="1" applyBorder="1" applyAlignment="1">
      <alignment horizontal="left" vertical="center"/>
    </xf>
    <xf numFmtId="0" fontId="54" fillId="2" borderId="4" xfId="0" applyFont="1" applyFill="1" applyBorder="1" applyAlignment="1">
      <alignment horizontal="left" vertical="center"/>
    </xf>
    <xf numFmtId="0" fontId="54" fillId="2" borderId="5" xfId="0" applyFont="1" applyFill="1" applyBorder="1" applyAlignment="1">
      <alignment horizontal="left" vertical="center"/>
    </xf>
    <xf numFmtId="49" fontId="54" fillId="2" borderId="3" xfId="0" applyNumberFormat="1" applyFont="1" applyFill="1" applyBorder="1" applyAlignment="1">
      <alignment horizontal="center"/>
    </xf>
    <xf numFmtId="49" fontId="54" fillId="2" borderId="4" xfId="0" applyNumberFormat="1" applyFont="1" applyFill="1" applyBorder="1" applyAlignment="1">
      <alignment horizontal="center"/>
    </xf>
    <xf numFmtId="0" fontId="27" fillId="0" borderId="3" xfId="0" applyFont="1" applyBorder="1" applyAlignment="1">
      <alignment horizontal="center"/>
    </xf>
    <xf numFmtId="0" fontId="54" fillId="2" borderId="16" xfId="0" applyFont="1" applyFill="1" applyBorder="1" applyAlignment="1">
      <alignment horizontal="left" vertical="top"/>
    </xf>
    <xf numFmtId="0" fontId="54" fillId="2" borderId="19" xfId="0" applyFont="1" applyFill="1" applyBorder="1" applyAlignment="1">
      <alignment horizontal="left" vertical="top"/>
    </xf>
    <xf numFmtId="0" fontId="54" fillId="2" borderId="17" xfId="0" applyFont="1" applyFill="1" applyBorder="1" applyAlignment="1">
      <alignment horizontal="left" vertical="top"/>
    </xf>
    <xf numFmtId="0" fontId="47" fillId="2" borderId="18" xfId="0" applyFont="1" applyFill="1" applyBorder="1" applyAlignment="1">
      <alignment horizontal="left" vertical="top" wrapText="1"/>
    </xf>
    <xf numFmtId="0" fontId="47" fillId="2" borderId="19" xfId="0" applyFont="1" applyFill="1" applyBorder="1" applyAlignment="1">
      <alignment horizontal="left" vertical="top" wrapText="1"/>
    </xf>
    <xf numFmtId="0" fontId="47" fillId="2" borderId="46" xfId="0" applyFont="1" applyFill="1" applyBorder="1" applyAlignment="1">
      <alignment horizontal="left" vertical="top" wrapText="1"/>
    </xf>
    <xf numFmtId="0" fontId="47" fillId="2" borderId="5" xfId="0" applyFont="1" applyFill="1" applyBorder="1" applyAlignment="1">
      <alignment horizontal="left" vertical="top" wrapText="1"/>
    </xf>
    <xf numFmtId="0" fontId="47" fillId="2" borderId="39" xfId="0" applyFont="1" applyFill="1" applyBorder="1" applyAlignment="1">
      <alignment horizontal="left" vertical="top" wrapText="1"/>
    </xf>
    <xf numFmtId="0" fontId="54" fillId="2" borderId="3" xfId="0" applyFont="1" applyFill="1" applyBorder="1" applyAlignment="1">
      <alignment horizontal="center"/>
    </xf>
    <xf numFmtId="0" fontId="54" fillId="2" borderId="4" xfId="0" applyFont="1" applyFill="1" applyBorder="1" applyAlignment="1">
      <alignment horizontal="center"/>
    </xf>
    <xf numFmtId="0" fontId="54" fillId="2" borderId="6" xfId="0" applyFont="1" applyFill="1" applyBorder="1" applyAlignment="1">
      <alignment horizontal="left" vertical="center" wrapText="1"/>
    </xf>
    <xf numFmtId="0" fontId="54" fillId="2" borderId="10" xfId="0" applyFont="1" applyFill="1" applyBorder="1" applyAlignment="1">
      <alignment horizontal="left" vertical="center" wrapText="1"/>
    </xf>
    <xf numFmtId="0" fontId="54" fillId="2" borderId="7" xfId="0" applyFont="1" applyFill="1" applyBorder="1" applyAlignment="1">
      <alignment horizontal="left" vertical="center" wrapText="1"/>
    </xf>
    <xf numFmtId="0" fontId="19" fillId="2" borderId="26" xfId="0" applyFont="1" applyFill="1" applyBorder="1" applyAlignment="1">
      <alignment horizontal="left" vertical="center" wrapText="1"/>
    </xf>
    <xf numFmtId="0" fontId="19" fillId="2" borderId="27" xfId="0" applyFont="1" applyFill="1" applyBorder="1" applyAlignment="1">
      <alignment horizontal="left" vertical="center" wrapText="1"/>
    </xf>
    <xf numFmtId="0" fontId="19" fillId="2" borderId="28" xfId="0" applyFont="1" applyFill="1" applyBorder="1" applyAlignment="1">
      <alignment horizontal="left" vertical="center" wrapText="1"/>
    </xf>
    <xf numFmtId="0" fontId="27" fillId="2" borderId="18" xfId="0" applyFont="1" applyFill="1" applyBorder="1" applyAlignment="1">
      <alignment horizontal="left" vertical="center"/>
    </xf>
    <xf numFmtId="0" fontId="27" fillId="2" borderId="19" xfId="0" applyFont="1" applyFill="1" applyBorder="1" applyAlignment="1">
      <alignment horizontal="left" vertical="center"/>
    </xf>
    <xf numFmtId="0" fontId="27" fillId="2" borderId="17" xfId="0" applyFont="1" applyFill="1" applyBorder="1" applyAlignment="1">
      <alignment horizontal="left" vertical="center"/>
    </xf>
    <xf numFmtId="0" fontId="54" fillId="2" borderId="6" xfId="0" applyFont="1" applyFill="1" applyBorder="1" applyAlignment="1">
      <alignment horizontal="center" vertical="center"/>
    </xf>
    <xf numFmtId="0" fontId="54" fillId="2" borderId="10" xfId="0" applyFont="1" applyFill="1" applyBorder="1" applyAlignment="1">
      <alignment horizontal="center" vertical="center"/>
    </xf>
    <xf numFmtId="0" fontId="54" fillId="2" borderId="7" xfId="0" applyFont="1" applyFill="1" applyBorder="1" applyAlignment="1">
      <alignment horizontal="center" vertical="center"/>
    </xf>
    <xf numFmtId="0" fontId="54" fillId="2" borderId="8" xfId="0" applyFont="1" applyFill="1" applyBorder="1" applyAlignment="1">
      <alignment horizontal="center" vertical="center"/>
    </xf>
    <xf numFmtId="0" fontId="54" fillId="2" borderId="12" xfId="0" applyFont="1" applyFill="1" applyBorder="1" applyAlignment="1">
      <alignment horizontal="center" vertical="center"/>
    </xf>
    <xf numFmtId="0" fontId="54" fillId="2" borderId="9" xfId="0" applyFont="1" applyFill="1" applyBorder="1" applyAlignment="1">
      <alignment horizontal="center" vertical="center"/>
    </xf>
    <xf numFmtId="0" fontId="19" fillId="2" borderId="74" xfId="0" applyFont="1" applyFill="1" applyBorder="1" applyAlignment="1">
      <alignment horizontal="left" vertical="center" wrapText="1"/>
    </xf>
    <xf numFmtId="0" fontId="19" fillId="2" borderId="75" xfId="0" applyFont="1" applyFill="1" applyBorder="1" applyAlignment="1">
      <alignment horizontal="left" vertical="center" wrapText="1"/>
    </xf>
    <xf numFmtId="0" fontId="19" fillId="2" borderId="76" xfId="0" applyFont="1" applyFill="1" applyBorder="1" applyAlignment="1">
      <alignment horizontal="left" vertical="center" wrapText="1"/>
    </xf>
    <xf numFmtId="0" fontId="19" fillId="2" borderId="77" xfId="0" applyFont="1" applyFill="1" applyBorder="1" applyAlignment="1">
      <alignment horizontal="left" vertical="center" wrapText="1"/>
    </xf>
    <xf numFmtId="0" fontId="19" fillId="2" borderId="78" xfId="0" applyFont="1" applyFill="1" applyBorder="1" applyAlignment="1">
      <alignment horizontal="left" vertical="center" wrapText="1"/>
    </xf>
    <xf numFmtId="0" fontId="19" fillId="2" borderId="79"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47" fillId="2" borderId="41" xfId="0" applyFont="1" applyFill="1" applyBorder="1" applyAlignment="1">
      <alignment horizontal="left" vertical="top" wrapText="1"/>
    </xf>
    <xf numFmtId="0" fontId="27" fillId="2" borderId="11" xfId="0" applyFont="1" applyFill="1" applyBorder="1" applyAlignment="1">
      <alignment horizontal="left" vertical="center"/>
    </xf>
    <xf numFmtId="0" fontId="27" fillId="2" borderId="0" xfId="0" applyFont="1" applyFill="1" applyAlignment="1">
      <alignment horizontal="left" vertical="center"/>
    </xf>
    <xf numFmtId="0" fontId="27" fillId="2" borderId="13" xfId="0" applyFont="1" applyFill="1" applyBorder="1" applyAlignment="1">
      <alignment horizontal="left" vertical="center"/>
    </xf>
    <xf numFmtId="0" fontId="54" fillId="2" borderId="49" xfId="0" applyFont="1" applyFill="1" applyBorder="1" applyAlignment="1">
      <alignment horizontal="center" vertical="center"/>
    </xf>
    <xf numFmtId="0" fontId="54" fillId="2" borderId="14" xfId="0" applyFont="1" applyFill="1" applyBorder="1" applyAlignment="1">
      <alignment horizontal="center" vertical="center"/>
    </xf>
    <xf numFmtId="0" fontId="54" fillId="2" borderId="45" xfId="0" applyFont="1" applyFill="1" applyBorder="1" applyAlignment="1">
      <alignment horizontal="center" vertical="center"/>
    </xf>
    <xf numFmtId="0" fontId="54" fillId="2" borderId="49" xfId="0" applyFont="1" applyFill="1" applyBorder="1" applyAlignment="1">
      <alignment horizontal="center" vertical="center" wrapText="1"/>
    </xf>
    <xf numFmtId="0" fontId="54" fillId="2" borderId="14" xfId="0" applyFont="1" applyFill="1" applyBorder="1" applyAlignment="1">
      <alignment horizontal="center" vertical="center" wrapText="1"/>
    </xf>
    <xf numFmtId="0" fontId="62" fillId="2" borderId="51" xfId="0" applyFont="1" applyFill="1" applyBorder="1" applyAlignment="1">
      <alignment horizontal="center" vertical="center" textRotation="90" wrapText="1"/>
    </xf>
    <xf numFmtId="0" fontId="62" fillId="2" borderId="72" xfId="0" applyFont="1" applyFill="1" applyBorder="1" applyAlignment="1">
      <alignment horizontal="center" vertical="center" textRotation="90" wrapText="1"/>
    </xf>
    <xf numFmtId="0" fontId="62" fillId="2" borderId="71" xfId="0" applyFont="1" applyFill="1" applyBorder="1" applyAlignment="1">
      <alignment horizontal="center" vertical="center" textRotation="90" wrapText="1"/>
    </xf>
    <xf numFmtId="0" fontId="54" fillId="2" borderId="3" xfId="0" applyFont="1" applyFill="1" applyBorder="1" applyAlignment="1">
      <alignment horizontal="center" vertical="center"/>
    </xf>
    <xf numFmtId="0" fontId="54" fillId="2" borderId="4" xfId="0" applyFont="1" applyFill="1" applyBorder="1" applyAlignment="1">
      <alignment horizontal="center" vertical="center"/>
    </xf>
    <xf numFmtId="0" fontId="48" fillId="2" borderId="3" xfId="0" applyFont="1" applyFill="1" applyBorder="1" applyAlignment="1">
      <alignment horizontal="left" vertical="center"/>
    </xf>
    <xf numFmtId="0" fontId="48" fillId="2" borderId="5" xfId="0" applyFont="1" applyFill="1" applyBorder="1" applyAlignment="1">
      <alignment horizontal="left" vertical="center"/>
    </xf>
    <xf numFmtId="0" fontId="48" fillId="2" borderId="4" xfId="0" applyFont="1" applyFill="1" applyBorder="1" applyAlignment="1">
      <alignment horizontal="left" vertical="center"/>
    </xf>
    <xf numFmtId="164" fontId="27" fillId="2" borderId="3" xfId="0" applyNumberFormat="1" applyFont="1" applyFill="1" applyBorder="1" applyAlignment="1">
      <alignment horizontal="center" vertical="center"/>
    </xf>
    <xf numFmtId="164" fontId="27" fillId="2" borderId="4" xfId="0" applyNumberFormat="1" applyFont="1" applyFill="1" applyBorder="1" applyAlignment="1">
      <alignment horizontal="center" vertical="center"/>
    </xf>
    <xf numFmtId="0" fontId="27" fillId="2" borderId="4" xfId="0" applyFont="1" applyFill="1" applyBorder="1" applyAlignment="1">
      <alignment horizontal="center" vertical="center"/>
    </xf>
    <xf numFmtId="0" fontId="54" fillId="0" borderId="10" xfId="0" applyFont="1" applyBorder="1" applyAlignment="1">
      <alignment horizontal="center" vertical="center"/>
    </xf>
    <xf numFmtId="0" fontId="54" fillId="0" borderId="12" xfId="0" applyFont="1" applyBorder="1" applyAlignment="1">
      <alignment horizontal="center" vertical="center"/>
    </xf>
    <xf numFmtId="0" fontId="54" fillId="0" borderId="5" xfId="0" applyFont="1" applyBorder="1" applyAlignment="1">
      <alignment horizontal="center"/>
    </xf>
    <xf numFmtId="0" fontId="54" fillId="0" borderId="11" xfId="0" applyFont="1" applyBorder="1" applyAlignment="1">
      <alignment horizontal="left" vertical="center" wrapText="1"/>
    </xf>
    <xf numFmtId="0" fontId="54" fillId="0" borderId="0" xfId="0" applyFont="1" applyBorder="1" applyAlignment="1">
      <alignment horizontal="left" vertical="center" wrapText="1"/>
    </xf>
    <xf numFmtId="0" fontId="27" fillId="0" borderId="3" xfId="0" applyFont="1" applyBorder="1" applyAlignment="1">
      <alignment horizontal="left"/>
    </xf>
    <xf numFmtId="0" fontId="27" fillId="0" borderId="5" xfId="0" applyFont="1" applyBorder="1" applyAlignment="1">
      <alignment horizontal="left"/>
    </xf>
    <xf numFmtId="0" fontId="27" fillId="0" borderId="4" xfId="0" applyFont="1" applyBorder="1" applyAlignment="1">
      <alignment horizontal="left"/>
    </xf>
    <xf numFmtId="0" fontId="27" fillId="2" borderId="3" xfId="0" applyFont="1" applyFill="1" applyBorder="1" applyAlignment="1">
      <alignment vertical="center" wrapText="1"/>
    </xf>
    <xf numFmtId="0" fontId="27" fillId="2" borderId="5" xfId="0" applyFont="1" applyFill="1" applyBorder="1" applyAlignment="1">
      <alignment vertical="center" wrapText="1"/>
    </xf>
    <xf numFmtId="0" fontId="27" fillId="2" borderId="4" xfId="0" applyFont="1" applyFill="1" applyBorder="1" applyAlignment="1">
      <alignment vertical="center" wrapText="1"/>
    </xf>
    <xf numFmtId="0" fontId="19" fillId="0" borderId="3" xfId="0" applyFont="1" applyBorder="1" applyAlignment="1">
      <alignment vertical="center" wrapText="1"/>
    </xf>
    <xf numFmtId="0" fontId="19" fillId="0" borderId="5" xfId="0" applyFont="1" applyBorder="1" applyAlignment="1">
      <alignment vertical="center" wrapText="1"/>
    </xf>
    <xf numFmtId="0" fontId="19" fillId="0" borderId="4" xfId="0" applyFont="1" applyBorder="1" applyAlignment="1">
      <alignment vertical="center" wrapText="1"/>
    </xf>
    <xf numFmtId="0" fontId="54" fillId="0" borderId="1" xfId="0" applyFont="1" applyBorder="1" applyAlignment="1">
      <alignment horizontal="left" vertical="center"/>
    </xf>
    <xf numFmtId="0" fontId="54" fillId="0" borderId="1" xfId="0" applyFont="1" applyBorder="1" applyAlignment="1">
      <alignment vertical="center"/>
    </xf>
    <xf numFmtId="0" fontId="27" fillId="0" borderId="1" xfId="0" applyFont="1" applyBorder="1" applyAlignment="1">
      <alignment horizontal="left" vertical="center"/>
    </xf>
    <xf numFmtId="0" fontId="54" fillId="0" borderId="1" xfId="0" applyFont="1" applyBorder="1" applyAlignment="1">
      <alignment horizontal="center"/>
    </xf>
    <xf numFmtId="0" fontId="54" fillId="0" borderId="3" xfId="0" applyFont="1" applyBorder="1" applyAlignment="1">
      <alignment vertical="top" wrapText="1"/>
    </xf>
    <xf numFmtId="0" fontId="54" fillId="0" borderId="5" xfId="0" applyFont="1" applyBorder="1" applyAlignment="1">
      <alignment vertical="top" wrapText="1"/>
    </xf>
    <xf numFmtId="0" fontId="54" fillId="0" borderId="4" xfId="0" applyFont="1" applyBorder="1" applyAlignment="1">
      <alignment vertical="top" wrapText="1"/>
    </xf>
    <xf numFmtId="164" fontId="54" fillId="0" borderId="1" xfId="0" applyNumberFormat="1" applyFont="1" applyBorder="1" applyAlignment="1">
      <alignment horizontal="center" vertical="center"/>
    </xf>
    <xf numFmtId="164" fontId="27" fillId="0" borderId="1" xfId="0" applyNumberFormat="1" applyFont="1" applyBorder="1" applyAlignment="1">
      <alignment horizontal="center"/>
    </xf>
    <xf numFmtId="164" fontId="54" fillId="0" borderId="1" xfId="0" applyNumberFormat="1" applyFont="1" applyBorder="1" applyAlignment="1">
      <alignment horizontal="center"/>
    </xf>
    <xf numFmtId="0" fontId="54" fillId="0" borderId="5" xfId="0" applyFont="1" applyBorder="1" applyAlignment="1">
      <alignment horizontal="left"/>
    </xf>
    <xf numFmtId="0" fontId="54" fillId="0" borderId="4" xfId="0" applyFont="1" applyBorder="1" applyAlignment="1">
      <alignment horizontal="left"/>
    </xf>
    <xf numFmtId="0" fontId="54" fillId="0" borderId="1" xfId="0" applyFont="1" applyBorder="1" applyAlignment="1">
      <alignment horizontal="center" vertical="center" wrapText="1"/>
    </xf>
    <xf numFmtId="0" fontId="54" fillId="0" borderId="1" xfId="0" applyFont="1" applyBorder="1" applyAlignment="1">
      <alignment horizontal="center" vertical="center" textRotation="90"/>
    </xf>
    <xf numFmtId="164" fontId="55" fillId="0" borderId="3" xfId="0" applyNumberFormat="1" applyFont="1" applyBorder="1" applyAlignment="1">
      <alignment horizontal="center" vertical="center"/>
    </xf>
    <xf numFmtId="164" fontId="55" fillId="0" borderId="4" xfId="0" applyNumberFormat="1" applyFont="1" applyBorder="1" applyAlignment="1">
      <alignment horizontal="center" vertical="center"/>
    </xf>
    <xf numFmtId="164" fontId="27" fillId="0" borderId="1" xfId="0" applyNumberFormat="1" applyFont="1" applyBorder="1" applyAlignment="1">
      <alignment horizontal="center" vertical="center"/>
    </xf>
    <xf numFmtId="0" fontId="55" fillId="0" borderId="1" xfId="0" applyFont="1" applyBorder="1" applyAlignment="1">
      <alignment horizontal="left" vertical="center"/>
    </xf>
    <xf numFmtId="0" fontId="55" fillId="0" borderId="1" xfId="0" applyFont="1" applyBorder="1" applyAlignment="1">
      <alignment horizontal="center" vertical="center"/>
    </xf>
    <xf numFmtId="164" fontId="55" fillId="0" borderId="1" xfId="0" applyNumberFormat="1" applyFont="1" applyBorder="1" applyAlignment="1">
      <alignment horizontal="center" vertical="center"/>
    </xf>
    <xf numFmtId="49" fontId="40" fillId="0" borderId="3" xfId="0" applyNumberFormat="1" applyFont="1" applyBorder="1" applyAlignment="1">
      <alignment horizontal="left" vertical="top" wrapText="1"/>
    </xf>
    <xf numFmtId="49" fontId="40" fillId="0" borderId="4" xfId="0" applyNumberFormat="1" applyFont="1" applyBorder="1" applyAlignment="1">
      <alignment horizontal="left" vertical="top" wrapText="1"/>
    </xf>
    <xf numFmtId="0" fontId="55" fillId="0" borderId="3" xfId="0" applyFont="1" applyBorder="1" applyAlignment="1">
      <alignment horizontal="left" vertical="top" wrapText="1"/>
    </xf>
    <xf numFmtId="0" fontId="55" fillId="0" borderId="4" xfId="0" applyFont="1" applyBorder="1" applyAlignment="1">
      <alignment horizontal="left" vertical="top" wrapText="1"/>
    </xf>
    <xf numFmtId="0" fontId="27" fillId="2" borderId="6" xfId="0" applyFont="1" applyFill="1" applyBorder="1" applyAlignment="1">
      <alignment horizontal="left" vertical="center"/>
    </xf>
    <xf numFmtId="0" fontId="27" fillId="2" borderId="10" xfId="0" applyFont="1" applyFill="1" applyBorder="1" applyAlignment="1">
      <alignment horizontal="left" vertical="center"/>
    </xf>
    <xf numFmtId="0" fontId="27" fillId="2" borderId="7" xfId="0" applyFont="1" applyFill="1" applyBorder="1" applyAlignment="1">
      <alignment horizontal="left" vertical="center"/>
    </xf>
    <xf numFmtId="0" fontId="54" fillId="2" borderId="1" xfId="0" applyFont="1" applyFill="1" applyBorder="1" applyAlignment="1">
      <alignment horizontal="center"/>
    </xf>
    <xf numFmtId="0" fontId="27" fillId="0" borderId="3" xfId="0" applyFont="1" applyBorder="1" applyAlignment="1">
      <alignment vertical="center"/>
    </xf>
    <xf numFmtId="0" fontId="27" fillId="0" borderId="4" xfId="0" applyFont="1" applyBorder="1" applyAlignment="1">
      <alignment vertical="center"/>
    </xf>
    <xf numFmtId="0" fontId="54" fillId="2" borderId="1" xfId="0" applyFont="1" applyFill="1" applyBorder="1" applyAlignment="1">
      <alignment horizontal="left" vertical="center"/>
    </xf>
    <xf numFmtId="49" fontId="54" fillId="2" borderId="1" xfId="0" applyNumberFormat="1" applyFont="1" applyFill="1" applyBorder="1" applyAlignment="1">
      <alignment horizontal="center"/>
    </xf>
    <xf numFmtId="0" fontId="54" fillId="2" borderId="1" xfId="0" applyFont="1" applyFill="1" applyBorder="1" applyAlignment="1">
      <alignment horizontal="left" vertical="center" wrapText="1"/>
    </xf>
    <xf numFmtId="0" fontId="19" fillId="2" borderId="3" xfId="0" applyFont="1" applyFill="1" applyBorder="1" applyAlignment="1">
      <alignment horizontal="left" vertical="top"/>
    </xf>
    <xf numFmtId="0" fontId="19" fillId="2" borderId="5" xfId="0" applyFont="1" applyFill="1" applyBorder="1" applyAlignment="1">
      <alignment horizontal="left" vertical="top"/>
    </xf>
    <xf numFmtId="0" fontId="19" fillId="2" borderId="4" xfId="0" applyFont="1" applyFill="1" applyBorder="1" applyAlignment="1">
      <alignment horizontal="left" vertical="top"/>
    </xf>
    <xf numFmtId="0" fontId="17" fillId="2" borderId="2" xfId="0" applyFont="1" applyFill="1" applyBorder="1" applyAlignment="1">
      <alignment horizontal="left" vertical="center" textRotation="90" wrapText="1"/>
    </xf>
    <xf numFmtId="0" fontId="65" fillId="2" borderId="14" xfId="0" applyFont="1" applyFill="1" applyBorder="1" applyAlignment="1">
      <alignment horizontal="left" vertical="center"/>
    </xf>
    <xf numFmtId="2" fontId="19" fillId="2" borderId="3" xfId="0" applyNumberFormat="1" applyFont="1" applyFill="1" applyBorder="1" applyAlignment="1">
      <alignment horizontal="left" vertical="top" wrapText="1"/>
    </xf>
    <xf numFmtId="2" fontId="19" fillId="2" borderId="5" xfId="0" applyNumberFormat="1" applyFont="1" applyFill="1" applyBorder="1" applyAlignment="1">
      <alignment horizontal="left" vertical="top" wrapText="1"/>
    </xf>
    <xf numFmtId="2" fontId="19" fillId="2" borderId="4" xfId="0" applyNumberFormat="1" applyFont="1" applyFill="1" applyBorder="1" applyAlignment="1">
      <alignment horizontal="left" vertical="top" wrapText="1"/>
    </xf>
    <xf numFmtId="2" fontId="19" fillId="2" borderId="3" xfId="0" applyNumberFormat="1" applyFont="1" applyFill="1" applyBorder="1" applyAlignment="1">
      <alignment vertical="top" wrapText="1"/>
    </xf>
    <xf numFmtId="2" fontId="19" fillId="2" borderId="5" xfId="0" applyNumberFormat="1" applyFont="1" applyFill="1" applyBorder="1" applyAlignment="1">
      <alignment vertical="top" wrapText="1"/>
    </xf>
    <xf numFmtId="2" fontId="19" fillId="2" borderId="4" xfId="0" applyNumberFormat="1" applyFont="1" applyFill="1" applyBorder="1" applyAlignment="1">
      <alignment vertical="top" wrapText="1"/>
    </xf>
    <xf numFmtId="2" fontId="19" fillId="2" borderId="1" xfId="0" applyNumberFormat="1" applyFont="1" applyFill="1" applyBorder="1" applyAlignment="1">
      <alignment horizontal="left" vertical="top" wrapText="1"/>
    </xf>
    <xf numFmtId="0" fontId="19" fillId="2" borderId="1" xfId="0" applyFont="1" applyFill="1" applyBorder="1" applyAlignment="1">
      <alignment horizontal="left" vertical="top" wrapText="1"/>
    </xf>
    <xf numFmtId="0" fontId="19" fillId="2" borderId="3" xfId="0" applyFont="1" applyFill="1" applyBorder="1" applyAlignment="1">
      <alignment vertical="top" wrapText="1"/>
    </xf>
    <xf numFmtId="0" fontId="19" fillId="2" borderId="5" xfId="0" applyFont="1" applyFill="1" applyBorder="1" applyAlignment="1">
      <alignment vertical="top" wrapText="1"/>
    </xf>
    <xf numFmtId="0" fontId="19" fillId="2" borderId="4" xfId="0" applyFont="1" applyFill="1" applyBorder="1" applyAlignment="1">
      <alignment vertical="top" wrapText="1"/>
    </xf>
    <xf numFmtId="0" fontId="19" fillId="2" borderId="3" xfId="0" applyFont="1" applyFill="1" applyBorder="1" applyAlignment="1">
      <alignment horizontal="justify" vertical="top" wrapText="1"/>
    </xf>
    <xf numFmtId="0" fontId="19" fillId="2" borderId="5" xfId="0" applyFont="1" applyFill="1" applyBorder="1" applyAlignment="1">
      <alignment horizontal="justify" vertical="top"/>
    </xf>
    <xf numFmtId="0" fontId="19" fillId="2" borderId="4" xfId="0" applyFont="1" applyFill="1" applyBorder="1" applyAlignment="1">
      <alignment horizontal="justify" vertical="top"/>
    </xf>
    <xf numFmtId="0" fontId="54" fillId="2" borderId="2" xfId="0" applyFont="1" applyFill="1" applyBorder="1" applyAlignment="1">
      <alignment horizontal="left" vertical="center"/>
    </xf>
    <xf numFmtId="0" fontId="54" fillId="2" borderId="14" xfId="0" applyFont="1" applyFill="1" applyBorder="1" applyAlignment="1">
      <alignment horizontal="left" vertical="center"/>
    </xf>
    <xf numFmtId="0" fontId="54" fillId="2" borderId="1" xfId="0" applyFont="1" applyFill="1" applyBorder="1" applyAlignment="1">
      <alignment horizontal="center" vertical="center"/>
    </xf>
    <xf numFmtId="164" fontId="19" fillId="0" borderId="1" xfId="0" applyNumberFormat="1" applyFont="1" applyBorder="1" applyAlignment="1">
      <alignment horizontal="center" vertical="center"/>
    </xf>
    <xf numFmtId="0" fontId="48" fillId="0" borderId="1" xfId="0" applyFont="1" applyBorder="1" applyAlignment="1">
      <alignment horizontal="left" vertical="center"/>
    </xf>
    <xf numFmtId="164" fontId="17" fillId="0" borderId="4" xfId="0" applyNumberFormat="1" applyFont="1" applyBorder="1" applyAlignment="1">
      <alignment horizontal="center" vertical="center"/>
    </xf>
    <xf numFmtId="164" fontId="28" fillId="0" borderId="1" xfId="0" applyNumberFormat="1" applyFont="1" applyBorder="1" applyAlignment="1">
      <alignment horizontal="center" vertical="center"/>
    </xf>
    <xf numFmtId="0" fontId="54" fillId="0" borderId="1" xfId="0" applyFont="1" applyBorder="1" applyAlignment="1">
      <alignment horizontal="center" textRotation="90" wrapText="1"/>
    </xf>
    <xf numFmtId="0" fontId="54" fillId="0" borderId="11" xfId="0" applyFont="1" applyBorder="1" applyAlignment="1">
      <alignment horizontal="left" vertical="center"/>
    </xf>
    <xf numFmtId="0" fontId="54" fillId="0" borderId="0" xfId="0" applyFont="1" applyAlignment="1">
      <alignment horizontal="left" vertical="center"/>
    </xf>
    <xf numFmtId="0" fontId="54" fillId="0" borderId="13" xfId="0" applyFont="1" applyBorder="1" applyAlignment="1">
      <alignment horizontal="left" vertical="center"/>
    </xf>
    <xf numFmtId="0" fontId="54" fillId="0" borderId="8" xfId="0" applyFont="1" applyBorder="1" applyAlignment="1">
      <alignment horizontal="left" vertical="center"/>
    </xf>
    <xf numFmtId="0" fontId="54" fillId="0" borderId="12" xfId="0" applyFont="1" applyBorder="1" applyAlignment="1">
      <alignment horizontal="left" vertical="center"/>
    </xf>
    <xf numFmtId="0" fontId="54" fillId="0" borderId="9" xfId="0" applyFont="1" applyBorder="1" applyAlignment="1">
      <alignment horizontal="left" vertical="center"/>
    </xf>
    <xf numFmtId="0" fontId="54" fillId="0" borderId="0" xfId="0" applyFont="1" applyAlignment="1">
      <alignment horizontal="left" vertical="center" wrapText="1"/>
    </xf>
    <xf numFmtId="0" fontId="54" fillId="0" borderId="6" xfId="0" applyFont="1" applyBorder="1" applyAlignment="1">
      <alignment horizontal="left" wrapText="1"/>
    </xf>
    <xf numFmtId="0" fontId="54" fillId="0" borderId="10" xfId="0" applyFont="1" applyBorder="1" applyAlignment="1">
      <alignment horizontal="left" wrapText="1"/>
    </xf>
    <xf numFmtId="0" fontId="54" fillId="0" borderId="8" xfId="0" applyFont="1" applyBorder="1" applyAlignment="1">
      <alignment horizontal="center"/>
    </xf>
    <xf numFmtId="0" fontId="54" fillId="0" borderId="12" xfId="0" applyFont="1" applyBorder="1" applyAlignment="1">
      <alignment horizontal="center"/>
    </xf>
    <xf numFmtId="0" fontId="54" fillId="0" borderId="6" xfId="0" applyFont="1" applyBorder="1" applyAlignment="1">
      <alignment horizontal="left" vertical="center"/>
    </xf>
    <xf numFmtId="0" fontId="54" fillId="0" borderId="10" xfId="0" applyFont="1" applyBorder="1" applyAlignment="1">
      <alignment horizontal="left" vertical="center"/>
    </xf>
    <xf numFmtId="0" fontId="54" fillId="0" borderId="7" xfId="0" applyFont="1" applyBorder="1" applyAlignment="1">
      <alignment horizontal="left" vertical="center"/>
    </xf>
    <xf numFmtId="0" fontId="19" fillId="0" borderId="30" xfId="0" applyFont="1" applyBorder="1" applyAlignment="1">
      <alignment vertical="center" wrapText="1"/>
    </xf>
    <xf numFmtId="0" fontId="54" fillId="0" borderId="0" xfId="0" applyFont="1" applyAlignment="1">
      <alignment horizontal="center" vertical="center"/>
    </xf>
    <xf numFmtId="0" fontId="47" fillId="2" borderId="3" xfId="3" applyFont="1" applyFill="1" applyBorder="1" applyAlignment="1">
      <alignment vertical="center" wrapText="1"/>
    </xf>
    <xf numFmtId="0" fontId="47" fillId="2" borderId="5" xfId="3" applyFont="1" applyFill="1" applyBorder="1" applyAlignment="1">
      <alignment vertical="center" wrapText="1"/>
    </xf>
    <xf numFmtId="0" fontId="47" fillId="2" borderId="4" xfId="3" applyFont="1" applyFill="1" applyBorder="1" applyAlignment="1">
      <alignment vertical="center" wrapText="1"/>
    </xf>
    <xf numFmtId="0" fontId="47" fillId="2" borderId="3" xfId="0" applyFont="1" applyFill="1" applyBorder="1" applyAlignment="1">
      <alignment vertical="center" wrapText="1"/>
    </xf>
    <xf numFmtId="0" fontId="47" fillId="2" borderId="5" xfId="0" applyFont="1" applyFill="1" applyBorder="1" applyAlignment="1">
      <alignment vertical="center" wrapText="1"/>
    </xf>
    <xf numFmtId="0" fontId="47" fillId="2" borderId="4" xfId="0" applyFont="1" applyFill="1" applyBorder="1" applyAlignment="1">
      <alignment vertical="center" wrapText="1"/>
    </xf>
    <xf numFmtId="164" fontId="61" fillId="0" borderId="3" xfId="0" applyNumberFormat="1" applyFont="1" applyBorder="1" applyAlignment="1">
      <alignment horizontal="center" vertical="center"/>
    </xf>
    <xf numFmtId="0" fontId="61" fillId="0" borderId="4" xfId="0" applyFont="1" applyBorder="1" applyAlignment="1">
      <alignment horizontal="center" vertical="center"/>
    </xf>
    <xf numFmtId="0" fontId="54" fillId="2" borderId="3" xfId="0" applyFont="1" applyFill="1" applyBorder="1" applyAlignment="1">
      <alignment horizontal="left" vertical="top"/>
    </xf>
    <xf numFmtId="0" fontId="47" fillId="2" borderId="4" xfId="0" applyFont="1" applyFill="1" applyBorder="1" applyAlignment="1">
      <alignment horizontal="left" vertical="top" wrapText="1"/>
    </xf>
    <xf numFmtId="0" fontId="54" fillId="2" borderId="3" xfId="0" applyFont="1" applyFill="1" applyBorder="1" applyAlignment="1">
      <alignment vertical="top" wrapText="1"/>
    </xf>
    <xf numFmtId="0" fontId="54" fillId="2" borderId="2" xfId="0" applyFont="1" applyFill="1" applyBorder="1" applyAlignment="1">
      <alignment horizontal="center" vertical="center" textRotation="90" wrapText="1"/>
    </xf>
    <xf numFmtId="0" fontId="54" fillId="2" borderId="14" xfId="0" applyFont="1" applyFill="1" applyBorder="1" applyAlignment="1">
      <alignment horizontal="center" vertical="center" textRotation="90" wrapText="1"/>
    </xf>
    <xf numFmtId="0" fontId="47" fillId="2" borderId="3" xfId="3" applyFont="1" applyFill="1" applyBorder="1" applyAlignment="1">
      <alignment horizontal="left" vertical="center" wrapText="1"/>
    </xf>
    <xf numFmtId="0" fontId="47" fillId="2" borderId="5" xfId="3" applyFont="1" applyFill="1" applyBorder="1" applyAlignment="1">
      <alignment horizontal="left" vertical="center" wrapText="1"/>
    </xf>
    <xf numFmtId="0" fontId="47" fillId="2" borderId="4" xfId="3" applyFont="1" applyFill="1" applyBorder="1" applyAlignment="1">
      <alignment horizontal="left" vertical="center" wrapText="1"/>
    </xf>
    <xf numFmtId="0" fontId="54" fillId="2" borderId="15" xfId="0" applyFont="1" applyFill="1" applyBorder="1" applyAlignment="1">
      <alignment horizontal="center" vertical="center" textRotation="90" wrapText="1"/>
    </xf>
    <xf numFmtId="0" fontId="19" fillId="2" borderId="1" xfId="0" applyFont="1" applyFill="1" applyBorder="1" applyAlignment="1">
      <alignment vertical="center" wrapText="1"/>
    </xf>
    <xf numFmtId="0" fontId="27" fillId="2" borderId="3" xfId="0" applyFont="1" applyFill="1" applyBorder="1" applyAlignment="1">
      <alignment horizontal="left" vertical="center"/>
    </xf>
    <xf numFmtId="0" fontId="27" fillId="2" borderId="5" xfId="0" applyFont="1" applyFill="1" applyBorder="1" applyAlignment="1">
      <alignment horizontal="left" vertical="center"/>
    </xf>
    <xf numFmtId="0" fontId="27" fillId="2" borderId="4" xfId="0" applyFont="1" applyFill="1" applyBorder="1" applyAlignment="1">
      <alignment horizontal="left" vertical="center"/>
    </xf>
    <xf numFmtId="0" fontId="19" fillId="2" borderId="3" xfId="0" applyFont="1" applyFill="1" applyBorder="1" applyAlignment="1">
      <alignment vertical="center" wrapText="1"/>
    </xf>
    <xf numFmtId="0" fontId="19" fillId="2" borderId="5" xfId="0" applyFont="1" applyFill="1" applyBorder="1" applyAlignment="1">
      <alignment vertical="center" wrapText="1"/>
    </xf>
    <xf numFmtId="0" fontId="19" fillId="2" borderId="4" xfId="0" applyFont="1" applyFill="1" applyBorder="1" applyAlignment="1">
      <alignment vertical="center" wrapText="1"/>
    </xf>
    <xf numFmtId="164" fontId="54" fillId="2" borderId="1" xfId="0" applyNumberFormat="1" applyFont="1" applyFill="1" applyBorder="1" applyAlignment="1">
      <alignment horizontal="center" vertical="center"/>
    </xf>
    <xf numFmtId="0" fontId="54" fillId="2" borderId="1" xfId="0" applyFont="1" applyFill="1" applyBorder="1" applyAlignment="1">
      <alignment horizontal="center" textRotation="90" wrapText="1"/>
    </xf>
    <xf numFmtId="0" fontId="27" fillId="0" borderId="5" xfId="0" applyFont="1" applyBorder="1" applyAlignment="1">
      <alignment horizontal="left" vertical="center" wrapText="1"/>
    </xf>
    <xf numFmtId="0" fontId="54" fillId="0" borderId="47" xfId="0" applyFont="1" applyBorder="1" applyAlignment="1">
      <alignment horizontal="left" vertical="center"/>
    </xf>
    <xf numFmtId="0" fontId="54" fillId="0" borderId="20" xfId="0" applyFont="1" applyBorder="1" applyAlignment="1">
      <alignment horizontal="left" vertical="center"/>
    </xf>
    <xf numFmtId="0" fontId="54" fillId="0" borderId="18" xfId="0" applyFont="1" applyBorder="1" applyAlignment="1">
      <alignment vertical="center"/>
    </xf>
    <xf numFmtId="0" fontId="54" fillId="0" borderId="19" xfId="0" applyFont="1" applyBorder="1" applyAlignment="1">
      <alignment vertical="center"/>
    </xf>
    <xf numFmtId="0" fontId="54" fillId="0" borderId="17" xfId="0" applyFont="1" applyBorder="1" applyAlignment="1">
      <alignment vertical="center"/>
    </xf>
    <xf numFmtId="0" fontId="54" fillId="0" borderId="22" xfId="0" applyFont="1" applyBorder="1" applyAlignment="1">
      <alignment horizontal="left" vertical="center"/>
    </xf>
    <xf numFmtId="0" fontId="54" fillId="0" borderId="39" xfId="0" applyFont="1" applyBorder="1" applyAlignment="1">
      <alignment horizontal="center" vertical="center"/>
    </xf>
    <xf numFmtId="0" fontId="27" fillId="0" borderId="22" xfId="0" applyFont="1" applyBorder="1" applyAlignment="1">
      <alignment horizontal="left" vertical="center"/>
    </xf>
    <xf numFmtId="164" fontId="27" fillId="0" borderId="39" xfId="0" applyNumberFormat="1" applyFont="1" applyBorder="1" applyAlignment="1">
      <alignment horizontal="center" vertical="center"/>
    </xf>
    <xf numFmtId="0" fontId="54" fillId="0" borderId="24" xfId="0" applyFont="1" applyBorder="1" applyAlignment="1">
      <alignment horizontal="left" vertical="center"/>
    </xf>
    <xf numFmtId="0" fontId="54" fillId="0" borderId="25" xfId="0" applyFont="1" applyBorder="1" applyAlignment="1">
      <alignment horizontal="left" vertical="center"/>
    </xf>
    <xf numFmtId="0" fontId="54" fillId="0" borderId="25" xfId="0" applyFont="1" applyBorder="1" applyAlignment="1">
      <alignment vertical="center"/>
    </xf>
    <xf numFmtId="0" fontId="54" fillId="0" borderId="16" xfId="0" applyFont="1" applyBorder="1" applyAlignment="1">
      <alignment horizontal="left" vertical="center"/>
    </xf>
    <xf numFmtId="0" fontId="54" fillId="0" borderId="19" xfId="0" applyFont="1" applyBorder="1" applyAlignment="1">
      <alignment horizontal="left" vertical="center"/>
    </xf>
    <xf numFmtId="0" fontId="54" fillId="0" borderId="46" xfId="0" applyFont="1" applyBorder="1" applyAlignment="1">
      <alignment horizontal="left" vertical="center"/>
    </xf>
    <xf numFmtId="0" fontId="54" fillId="0" borderId="38" xfId="0" applyFont="1" applyBorder="1" applyAlignment="1">
      <alignment horizontal="center" vertical="center"/>
    </xf>
    <xf numFmtId="0" fontId="54" fillId="0" borderId="40" xfId="0" applyFont="1" applyBorder="1" applyAlignment="1">
      <alignment horizontal="center" vertical="center"/>
    </xf>
    <xf numFmtId="0" fontId="54" fillId="0" borderId="23" xfId="0" applyFont="1" applyBorder="1" applyAlignment="1">
      <alignment horizontal="center"/>
    </xf>
    <xf numFmtId="0" fontId="54" fillId="0" borderId="23" xfId="0" applyFont="1" applyBorder="1" applyAlignment="1">
      <alignment horizontal="center" vertical="center"/>
    </xf>
    <xf numFmtId="0" fontId="54" fillId="0" borderId="30" xfId="0" applyFont="1" applyBorder="1" applyAlignment="1">
      <alignment horizontal="left" vertical="center" wrapText="1"/>
    </xf>
    <xf numFmtId="0" fontId="0" fillId="0" borderId="5" xfId="0" applyFont="1" applyBorder="1" applyAlignment="1">
      <alignment horizontal="left" vertical="center" wrapText="1"/>
    </xf>
    <xf numFmtId="0" fontId="0" fillId="0" borderId="4" xfId="0" applyFont="1" applyBorder="1" applyAlignment="1">
      <alignment horizontal="left" vertical="center" wrapText="1"/>
    </xf>
    <xf numFmtId="0" fontId="27" fillId="0" borderId="30" xfId="0" applyFont="1" applyBorder="1" applyAlignment="1">
      <alignment horizontal="left" vertical="center" wrapText="1"/>
    </xf>
    <xf numFmtId="164" fontId="27" fillId="0" borderId="23" xfId="0" applyNumberFormat="1" applyFont="1" applyBorder="1" applyAlignment="1">
      <alignment horizontal="center"/>
    </xf>
    <xf numFmtId="164" fontId="54" fillId="0" borderId="23" xfId="0" applyNumberFormat="1" applyFont="1" applyBorder="1" applyAlignment="1">
      <alignment horizontal="center"/>
    </xf>
    <xf numFmtId="0" fontId="54" fillId="0" borderId="22" xfId="0" applyFont="1" applyBorder="1" applyAlignment="1">
      <alignment horizontal="center"/>
    </xf>
    <xf numFmtId="0" fontId="54" fillId="0" borderId="30" xfId="0" applyFont="1" applyBorder="1" applyAlignment="1">
      <alignment horizontal="center"/>
    </xf>
    <xf numFmtId="164" fontId="54" fillId="0" borderId="39" xfId="0" applyNumberFormat="1" applyFont="1" applyBorder="1" applyAlignment="1">
      <alignment horizontal="center"/>
    </xf>
    <xf numFmtId="0" fontId="55" fillId="0" borderId="30" xfId="0" applyFont="1" applyBorder="1" applyAlignment="1">
      <alignment horizontal="left" vertical="center"/>
    </xf>
    <xf numFmtId="0" fontId="55" fillId="0" borderId="30" xfId="0" applyFont="1" applyBorder="1" applyAlignment="1">
      <alignment horizontal="center" vertical="center"/>
    </xf>
    <xf numFmtId="0" fontId="55" fillId="0" borderId="22" xfId="0" applyFont="1" applyBorder="1" applyAlignment="1">
      <alignment horizontal="left" vertical="center"/>
    </xf>
    <xf numFmtId="0" fontId="54" fillId="0" borderId="25" xfId="0" applyFont="1" applyBorder="1" applyAlignment="1">
      <alignment horizontal="center" vertical="center"/>
    </xf>
    <xf numFmtId="0" fontId="54" fillId="0" borderId="35" xfId="0" applyFont="1" applyBorder="1" applyAlignment="1">
      <alignment horizontal="left" vertical="center"/>
    </xf>
    <xf numFmtId="0" fontId="54" fillId="0" borderId="36" xfId="0" applyFont="1" applyBorder="1" applyAlignment="1">
      <alignment horizontal="left" vertical="center"/>
    </xf>
    <xf numFmtId="0" fontId="54" fillId="0" borderId="37" xfId="0" applyFont="1" applyBorder="1" applyAlignment="1">
      <alignment horizontal="left" vertical="center"/>
    </xf>
    <xf numFmtId="0" fontId="27" fillId="0" borderId="16" xfId="0" applyFont="1" applyBorder="1" applyAlignment="1">
      <alignment horizontal="left" vertical="center"/>
    </xf>
    <xf numFmtId="0" fontId="27" fillId="0" borderId="19" xfId="0" applyFont="1" applyBorder="1" applyAlignment="1">
      <alignment horizontal="left" vertical="center"/>
    </xf>
    <xf numFmtId="0" fontId="27" fillId="0" borderId="46" xfId="0" applyFont="1" applyBorder="1" applyAlignment="1">
      <alignment horizontal="left" vertical="center"/>
    </xf>
    <xf numFmtId="0" fontId="25" fillId="2" borderId="51" xfId="0" applyFont="1" applyFill="1" applyBorder="1" applyAlignment="1">
      <alignment horizontal="center" vertical="center" textRotation="90" wrapText="1"/>
    </xf>
    <xf numFmtId="0" fontId="25" fillId="2" borderId="72" xfId="0" applyFont="1" applyFill="1" applyBorder="1" applyAlignment="1">
      <alignment horizontal="center" vertical="center" textRotation="90" wrapText="1"/>
    </xf>
    <xf numFmtId="0" fontId="25" fillId="2" borderId="71" xfId="0" applyFont="1" applyFill="1" applyBorder="1" applyAlignment="1">
      <alignment horizontal="center" vertical="center" textRotation="90" wrapText="1"/>
    </xf>
    <xf numFmtId="0" fontId="20" fillId="0" borderId="1" xfId="0" applyFont="1" applyFill="1" applyBorder="1" applyAlignment="1">
      <alignment horizontal="left" vertical="center" wrapText="1"/>
    </xf>
    <xf numFmtId="0" fontId="27" fillId="0" borderId="47" xfId="0" applyFont="1" applyBorder="1" applyAlignment="1">
      <alignment horizontal="left" vertical="center"/>
    </xf>
    <xf numFmtId="0" fontId="27" fillId="0" borderId="20" xfId="0" applyFont="1" applyBorder="1" applyAlignment="1">
      <alignment horizontal="left" vertical="center"/>
    </xf>
    <xf numFmtId="0" fontId="27" fillId="0" borderId="21" xfId="0" applyFont="1" applyBorder="1" applyAlignment="1">
      <alignment horizontal="left" vertical="center"/>
    </xf>
    <xf numFmtId="0" fontId="54" fillId="0" borderId="22" xfId="0" applyFont="1" applyBorder="1" applyAlignment="1">
      <alignment horizontal="center" vertical="center"/>
    </xf>
    <xf numFmtId="0" fontId="27" fillId="0" borderId="30" xfId="0" applyFont="1" applyBorder="1" applyAlignment="1">
      <alignment horizontal="left" vertical="center"/>
    </xf>
    <xf numFmtId="0" fontId="37" fillId="2" borderId="3" xfId="0" applyFont="1" applyFill="1" applyBorder="1" applyAlignment="1">
      <alignment horizontal="left" vertical="center"/>
    </xf>
    <xf numFmtId="0" fontId="37" fillId="2" borderId="5" xfId="0" applyFont="1" applyFill="1" applyBorder="1" applyAlignment="1">
      <alignment horizontal="left" vertical="center"/>
    </xf>
    <xf numFmtId="0" fontId="37" fillId="2" borderId="4" xfId="0" applyFont="1" applyFill="1" applyBorder="1" applyAlignment="1">
      <alignment horizontal="left" vertical="center"/>
    </xf>
    <xf numFmtId="0" fontId="54" fillId="2" borderId="30" xfId="0" applyFont="1" applyFill="1" applyBorder="1" applyAlignment="1">
      <alignment horizontal="left" vertical="center" wrapText="1"/>
    </xf>
    <xf numFmtId="0" fontId="54" fillId="2" borderId="4" xfId="0" applyFont="1" applyFill="1" applyBorder="1" applyAlignment="1">
      <alignment horizontal="left" vertical="center" wrapText="1"/>
    </xf>
    <xf numFmtId="0" fontId="54" fillId="2" borderId="31" xfId="0" applyFont="1" applyFill="1" applyBorder="1" applyAlignment="1">
      <alignment horizontal="center"/>
    </xf>
    <xf numFmtId="0" fontId="54" fillId="2" borderId="28" xfId="0" applyFont="1" applyFill="1" applyBorder="1" applyAlignment="1">
      <alignment horizontal="center"/>
    </xf>
    <xf numFmtId="0" fontId="54" fillId="2" borderId="11" xfId="0" applyFont="1" applyFill="1" applyBorder="1" applyAlignment="1">
      <alignment horizontal="center"/>
    </xf>
    <xf numFmtId="0" fontId="54" fillId="2" borderId="0" xfId="0" applyFont="1" applyFill="1" applyBorder="1" applyAlignment="1">
      <alignment horizontal="center"/>
    </xf>
    <xf numFmtId="0" fontId="54" fillId="0" borderId="30" xfId="0" applyFont="1" applyBorder="1" applyAlignment="1">
      <alignment horizontal="center" vertical="center"/>
    </xf>
    <xf numFmtId="0" fontId="54" fillId="0" borderId="31" xfId="0" applyFont="1" applyBorder="1" applyAlignment="1">
      <alignment horizontal="center"/>
    </xf>
    <xf numFmtId="0" fontId="54" fillId="0" borderId="28" xfId="0" applyFont="1" applyBorder="1" applyAlignment="1">
      <alignment horizontal="center"/>
    </xf>
    <xf numFmtId="0" fontId="54" fillId="0" borderId="26" xfId="0" applyFont="1" applyBorder="1" applyAlignment="1">
      <alignment horizontal="center" vertical="center"/>
    </xf>
    <xf numFmtId="0" fontId="54" fillId="0" borderId="28" xfId="0" applyFont="1" applyBorder="1" applyAlignment="1">
      <alignment horizontal="center" vertical="center"/>
    </xf>
    <xf numFmtId="0" fontId="54" fillId="0" borderId="26" xfId="0" applyFont="1" applyBorder="1" applyAlignment="1">
      <alignment horizontal="center"/>
    </xf>
    <xf numFmtId="0" fontId="54" fillId="0" borderId="41" xfId="0" applyFont="1" applyBorder="1" applyAlignment="1">
      <alignment horizontal="center"/>
    </xf>
    <xf numFmtId="0" fontId="27" fillId="0" borderId="16" xfId="0" applyFont="1" applyBorder="1" applyAlignment="1">
      <alignment horizontal="left"/>
    </xf>
    <xf numFmtId="0" fontId="54" fillId="0" borderId="19" xfId="0" applyFont="1" applyBorder="1" applyAlignment="1">
      <alignment horizontal="left"/>
    </xf>
    <xf numFmtId="0" fontId="54" fillId="0" borderId="46" xfId="0" applyFont="1" applyBorder="1" applyAlignment="1">
      <alignment horizontal="left"/>
    </xf>
    <xf numFmtId="0" fontId="54" fillId="2" borderId="26" xfId="0" applyFont="1" applyFill="1" applyBorder="1" applyAlignment="1">
      <alignment horizontal="center"/>
    </xf>
    <xf numFmtId="0" fontId="27" fillId="2" borderId="35" xfId="0" applyFont="1" applyFill="1" applyBorder="1" applyAlignment="1">
      <alignment horizontal="left" vertical="center"/>
    </xf>
    <xf numFmtId="0" fontId="27" fillId="2" borderId="36" xfId="0" applyFont="1" applyFill="1" applyBorder="1" applyAlignment="1">
      <alignment horizontal="left" vertical="center"/>
    </xf>
    <xf numFmtId="0" fontId="27" fillId="2" borderId="37" xfId="0" applyFont="1" applyFill="1" applyBorder="1" applyAlignment="1">
      <alignment horizontal="left" vertical="center"/>
    </xf>
    <xf numFmtId="0" fontId="54" fillId="2" borderId="30" xfId="0" applyFont="1" applyFill="1" applyBorder="1" applyAlignment="1">
      <alignment horizontal="left" vertical="center"/>
    </xf>
    <xf numFmtId="0" fontId="54" fillId="2" borderId="39" xfId="0" applyFont="1" applyFill="1" applyBorder="1" applyAlignment="1">
      <alignment horizontal="center"/>
    </xf>
    <xf numFmtId="49" fontId="54" fillId="2" borderId="39" xfId="0" applyNumberFormat="1" applyFont="1" applyFill="1" applyBorder="1" applyAlignment="1">
      <alignment horizontal="center"/>
    </xf>
    <xf numFmtId="164" fontId="90" fillId="0" borderId="1" xfId="0" applyNumberFormat="1" applyFont="1" applyBorder="1" applyAlignment="1">
      <alignment horizontal="center" vertical="center"/>
    </xf>
    <xf numFmtId="164" fontId="54" fillId="0" borderId="23" xfId="0" applyNumberFormat="1" applyFont="1" applyBorder="1" applyAlignment="1">
      <alignment horizontal="center" vertical="center"/>
    </xf>
    <xf numFmtId="0" fontId="54" fillId="2" borderId="22" xfId="0" applyFont="1" applyFill="1" applyBorder="1" applyAlignment="1">
      <alignment horizontal="left" vertical="center"/>
    </xf>
    <xf numFmtId="49" fontId="54" fillId="2" borderId="23" xfId="0" applyNumberFormat="1" applyFont="1" applyFill="1" applyBorder="1" applyAlignment="1">
      <alignment horizontal="center"/>
    </xf>
    <xf numFmtId="0" fontId="54" fillId="2" borderId="15" xfId="0" applyFont="1" applyFill="1" applyBorder="1" applyAlignment="1">
      <alignment horizontal="left" vertical="center" wrapText="1"/>
    </xf>
    <xf numFmtId="0" fontId="25" fillId="2" borderId="22" xfId="0" applyFont="1" applyFill="1" applyBorder="1" applyAlignment="1">
      <alignment horizontal="left" vertical="top"/>
    </xf>
    <xf numFmtId="0" fontId="25" fillId="2" borderId="1" xfId="0" applyFont="1" applyFill="1" applyBorder="1" applyAlignment="1">
      <alignment horizontal="left" vertical="top"/>
    </xf>
    <xf numFmtId="0" fontId="20" fillId="0" borderId="1" xfId="0" applyFont="1" applyFill="1" applyBorder="1" applyAlignment="1">
      <alignment horizontal="left" vertical="top"/>
    </xf>
    <xf numFmtId="0" fontId="20" fillId="0" borderId="23" xfId="0" applyFont="1" applyFill="1" applyBorder="1" applyAlignment="1">
      <alignment horizontal="left" vertical="top"/>
    </xf>
    <xf numFmtId="0" fontId="25" fillId="2" borderId="22" xfId="0" applyFont="1" applyFill="1" applyBorder="1" applyAlignment="1">
      <alignment vertical="top" wrapText="1"/>
    </xf>
    <xf numFmtId="0" fontId="25" fillId="2" borderId="1" xfId="0" applyFont="1" applyFill="1" applyBorder="1" applyAlignment="1">
      <alignment vertical="top" wrapText="1"/>
    </xf>
    <xf numFmtId="0" fontId="42" fillId="0" borderId="1" xfId="0" applyFont="1" applyFill="1" applyBorder="1" applyAlignment="1">
      <alignment horizontal="left" vertical="top" wrapText="1"/>
    </xf>
    <xf numFmtId="0" fontId="42" fillId="0" borderId="23" xfId="0" applyFont="1" applyFill="1" applyBorder="1" applyAlignment="1">
      <alignment horizontal="left" vertical="top" wrapText="1"/>
    </xf>
    <xf numFmtId="0" fontId="25" fillId="2" borderId="24" xfId="0" applyFont="1" applyFill="1" applyBorder="1" applyAlignment="1">
      <alignment horizontal="left" vertical="center"/>
    </xf>
    <xf numFmtId="0" fontId="25" fillId="2" borderId="25" xfId="0" applyFont="1" applyFill="1" applyBorder="1" applyAlignment="1">
      <alignment horizontal="left" vertical="center"/>
    </xf>
    <xf numFmtId="0" fontId="20" fillId="2" borderId="25" xfId="0" applyFont="1" applyFill="1" applyBorder="1" applyAlignment="1">
      <alignment horizontal="left" vertical="top" wrapText="1"/>
    </xf>
    <xf numFmtId="0" fontId="20" fillId="2" borderId="29" xfId="0" applyFont="1" applyFill="1" applyBorder="1" applyAlignment="1">
      <alignment horizontal="left" vertical="top" wrapText="1"/>
    </xf>
    <xf numFmtId="0" fontId="27" fillId="2" borderId="47" xfId="0" applyFont="1" applyFill="1" applyBorder="1" applyAlignment="1">
      <alignment horizontal="left" vertical="center"/>
    </xf>
    <xf numFmtId="0" fontId="27" fillId="2" borderId="20" xfId="0" applyFont="1" applyFill="1" applyBorder="1" applyAlignment="1">
      <alignment horizontal="left" vertical="center"/>
    </xf>
    <xf numFmtId="0" fontId="27" fillId="2" borderId="21" xfId="0" applyFont="1" applyFill="1" applyBorder="1" applyAlignment="1">
      <alignment horizontal="left" vertical="center"/>
    </xf>
    <xf numFmtId="0" fontId="25" fillId="2" borderId="22" xfId="0" applyFont="1" applyFill="1" applyBorder="1" applyAlignment="1">
      <alignment horizontal="left" vertical="center"/>
    </xf>
    <xf numFmtId="0" fontId="25" fillId="2" borderId="1" xfId="0" applyFont="1" applyFill="1" applyBorder="1" applyAlignment="1">
      <alignment horizontal="center" vertical="center" wrapText="1"/>
    </xf>
    <xf numFmtId="0" fontId="20" fillId="2" borderId="1" xfId="0" applyFont="1" applyFill="1" applyBorder="1" applyAlignment="1">
      <alignment horizontal="left" vertical="center" wrapText="1"/>
    </xf>
    <xf numFmtId="0" fontId="20" fillId="2" borderId="1" xfId="3" applyFont="1" applyFill="1" applyBorder="1" applyAlignment="1">
      <alignment vertical="center" wrapText="1"/>
    </xf>
    <xf numFmtId="0" fontId="42" fillId="2" borderId="25" xfId="0" applyFont="1" applyFill="1" applyBorder="1" applyAlignment="1">
      <alignment horizontal="left" vertical="center" wrapText="1"/>
    </xf>
    <xf numFmtId="0" fontId="54" fillId="0" borderId="27" xfId="0" applyFont="1" applyBorder="1" applyAlignment="1">
      <alignment horizontal="center"/>
    </xf>
    <xf numFmtId="0" fontId="54" fillId="0" borderId="63" xfId="0" applyFont="1" applyBorder="1" applyAlignment="1">
      <alignment horizontal="left" vertical="center"/>
    </xf>
    <xf numFmtId="0" fontId="54" fillId="0" borderId="0" xfId="0" applyFont="1" applyBorder="1" applyAlignment="1">
      <alignment horizontal="left" vertical="center"/>
    </xf>
    <xf numFmtId="0" fontId="54" fillId="0" borderId="64" xfId="0" applyFont="1" applyBorder="1" applyAlignment="1">
      <alignment horizontal="left" vertical="center"/>
    </xf>
    <xf numFmtId="0" fontId="54" fillId="0" borderId="65" xfId="0" applyFont="1" applyBorder="1" applyAlignment="1">
      <alignment horizontal="left" vertical="center"/>
    </xf>
    <xf numFmtId="0" fontId="54" fillId="0" borderId="66" xfId="0" applyFont="1" applyBorder="1" applyAlignment="1">
      <alignment horizontal="left" vertical="center"/>
    </xf>
    <xf numFmtId="0" fontId="54" fillId="0" borderId="67" xfId="0" applyFont="1" applyBorder="1" applyAlignment="1">
      <alignment horizontal="left" vertical="center"/>
    </xf>
    <xf numFmtId="0" fontId="19" fillId="0" borderId="31" xfId="0" applyFont="1" applyBorder="1" applyAlignment="1">
      <alignment vertical="center" wrapText="1"/>
    </xf>
    <xf numFmtId="0" fontId="19" fillId="0" borderId="27" xfId="0" applyFont="1" applyBorder="1" applyAlignment="1">
      <alignment vertical="center" wrapText="1"/>
    </xf>
    <xf numFmtId="0" fontId="19" fillId="0" borderId="28" xfId="0" applyFont="1" applyBorder="1" applyAlignment="1">
      <alignment vertical="center" wrapText="1"/>
    </xf>
    <xf numFmtId="164" fontId="54" fillId="0" borderId="25" xfId="0" applyNumberFormat="1" applyFont="1" applyBorder="1" applyAlignment="1">
      <alignment horizontal="center" vertical="center"/>
    </xf>
    <xf numFmtId="164" fontId="54" fillId="0" borderId="29" xfId="0" applyNumberFormat="1" applyFont="1" applyBorder="1" applyAlignment="1">
      <alignment horizontal="center" vertical="center"/>
    </xf>
    <xf numFmtId="0" fontId="27" fillId="0" borderId="30" xfId="0" applyFont="1" applyBorder="1" applyAlignment="1">
      <alignment vertical="center" wrapText="1"/>
    </xf>
    <xf numFmtId="0" fontId="27" fillId="0" borderId="5" xfId="0" applyFont="1" applyBorder="1" applyAlignment="1">
      <alignment vertical="center" wrapText="1"/>
    </xf>
    <xf numFmtId="0" fontId="27" fillId="0" borderId="4" xfId="0" applyFont="1" applyBorder="1" applyAlignment="1">
      <alignment vertical="center" wrapText="1"/>
    </xf>
    <xf numFmtId="0" fontId="54" fillId="0" borderId="0" xfId="0" applyFont="1" applyAlignment="1">
      <alignment horizontal="right" vertical="center"/>
    </xf>
    <xf numFmtId="164" fontId="17" fillId="0" borderId="1" xfId="0" applyNumberFormat="1" applyFont="1" applyBorder="1" applyAlignment="1">
      <alignment horizontal="center"/>
    </xf>
    <xf numFmtId="164" fontId="19" fillId="0" borderId="1" xfId="0" applyNumberFormat="1" applyFont="1" applyBorder="1" applyAlignment="1">
      <alignment horizontal="center"/>
    </xf>
    <xf numFmtId="164" fontId="19" fillId="0" borderId="3" xfId="0" applyNumberFormat="1" applyFont="1" applyBorder="1" applyAlignment="1">
      <alignment horizontal="center"/>
    </xf>
    <xf numFmtId="164" fontId="19" fillId="0" borderId="4" xfId="0" applyNumberFormat="1" applyFont="1" applyBorder="1" applyAlignment="1">
      <alignment horizontal="center"/>
    </xf>
    <xf numFmtId="0" fontId="19" fillId="0" borderId="3" xfId="0" applyFont="1" applyBorder="1" applyAlignment="1">
      <alignment horizontal="center" vertical="center"/>
    </xf>
    <xf numFmtId="0" fontId="19" fillId="0" borderId="3" xfId="0" applyFont="1" applyBorder="1" applyAlignment="1">
      <alignment horizontal="center"/>
    </xf>
    <xf numFmtId="0" fontId="19" fillId="0" borderId="4" xfId="0" applyFont="1" applyBorder="1" applyAlignment="1">
      <alignment horizontal="center"/>
    </xf>
    <xf numFmtId="0" fontId="19" fillId="0" borderId="1" xfId="0" applyFont="1" applyBorder="1" applyAlignment="1">
      <alignment horizontal="center" vertical="center"/>
    </xf>
    <xf numFmtId="164" fontId="91" fillId="0" borderId="3" xfId="0" applyNumberFormat="1" applyFont="1" applyBorder="1" applyAlignment="1">
      <alignment horizontal="center" vertical="center"/>
    </xf>
    <xf numFmtId="0" fontId="91" fillId="0" borderId="4" xfId="0" applyFont="1" applyBorder="1" applyAlignment="1">
      <alignment horizontal="center" vertical="center"/>
    </xf>
    <xf numFmtId="0" fontId="37" fillId="2" borderId="47" xfId="0" applyFont="1" applyFill="1" applyBorder="1" applyAlignment="1">
      <alignment horizontal="left" vertical="center" wrapText="1"/>
    </xf>
    <xf numFmtId="0" fontId="37" fillId="2" borderId="20" xfId="0" applyFont="1" applyFill="1" applyBorder="1" applyAlignment="1">
      <alignment horizontal="left" vertical="center" wrapText="1"/>
    </xf>
    <xf numFmtId="0" fontId="37" fillId="2" borderId="21" xfId="0" applyFont="1" applyFill="1" applyBorder="1" applyAlignment="1">
      <alignment horizontal="left" vertical="center" wrapText="1"/>
    </xf>
    <xf numFmtId="0" fontId="25" fillId="2" borderId="30" xfId="0" applyFont="1" applyFill="1" applyBorder="1" applyAlignment="1">
      <alignment horizontal="left" vertical="center"/>
    </xf>
    <xf numFmtId="0" fontId="25" fillId="2" borderId="5" xfId="0" applyFont="1" applyFill="1" applyBorder="1" applyAlignment="1">
      <alignment horizontal="left" vertical="center"/>
    </xf>
    <xf numFmtId="0" fontId="25" fillId="2" borderId="4" xfId="0" applyFont="1" applyFill="1" applyBorder="1" applyAlignment="1">
      <alignment horizontal="left" vertical="center"/>
    </xf>
    <xf numFmtId="0" fontId="20" fillId="2" borderId="3" xfId="0" applyFont="1" applyFill="1" applyBorder="1" applyAlignment="1">
      <alignment horizontal="left" vertical="center" wrapText="1"/>
    </xf>
    <xf numFmtId="0" fontId="20" fillId="2" borderId="5" xfId="0" applyFont="1" applyFill="1" applyBorder="1" applyAlignment="1">
      <alignment horizontal="left" vertical="center" wrapText="1"/>
    </xf>
    <xf numFmtId="0" fontId="20" fillId="2" borderId="39" xfId="0" applyFont="1" applyFill="1" applyBorder="1" applyAlignment="1">
      <alignment horizontal="left" vertical="center" wrapText="1"/>
    </xf>
    <xf numFmtId="0" fontId="25" fillId="2" borderId="30" xfId="0" applyFont="1" applyFill="1" applyBorder="1" applyAlignment="1">
      <alignment vertical="center" wrapText="1"/>
    </xf>
    <xf numFmtId="0" fontId="25" fillId="2" borderId="5" xfId="0" applyFont="1" applyFill="1" applyBorder="1" applyAlignment="1">
      <alignment vertical="center" wrapText="1"/>
    </xf>
    <xf numFmtId="0" fontId="25" fillId="2" borderId="4" xfId="0" applyFont="1" applyFill="1" applyBorder="1" applyAlignment="1">
      <alignment vertical="center" wrapText="1"/>
    </xf>
    <xf numFmtId="0" fontId="54" fillId="2" borderId="5" xfId="0" applyFont="1" applyFill="1" applyBorder="1" applyAlignment="1">
      <alignment horizontal="center"/>
    </xf>
    <xf numFmtId="0" fontId="27" fillId="2" borderId="3" xfId="0" applyFont="1" applyFill="1" applyBorder="1" applyAlignment="1">
      <alignment horizontal="left" vertical="center" wrapText="1"/>
    </xf>
    <xf numFmtId="0" fontId="27" fillId="2" borderId="5" xfId="0" applyFont="1" applyFill="1" applyBorder="1" applyAlignment="1">
      <alignment horizontal="left" vertical="center" wrapText="1"/>
    </xf>
    <xf numFmtId="0" fontId="27" fillId="2" borderId="4" xfId="0" applyFont="1" applyFill="1" applyBorder="1" applyAlignment="1">
      <alignment horizontal="left" vertical="center" wrapText="1"/>
    </xf>
    <xf numFmtId="0" fontId="40" fillId="0" borderId="1" xfId="0" applyFont="1" applyBorder="1" applyAlignment="1">
      <alignment horizontal="center" vertical="center"/>
    </xf>
    <xf numFmtId="164" fontId="40" fillId="0" borderId="1" xfId="0" applyNumberFormat="1" applyFont="1" applyBorder="1" applyAlignment="1">
      <alignment horizontal="center" vertical="center"/>
    </xf>
    <xf numFmtId="0" fontId="37" fillId="2" borderId="22" xfId="0" applyFont="1" applyFill="1" applyBorder="1" applyAlignment="1">
      <alignment horizontal="left" vertical="center"/>
    </xf>
    <xf numFmtId="0" fontId="37" fillId="2" borderId="1" xfId="0" applyFont="1" applyFill="1" applyBorder="1" applyAlignment="1">
      <alignment horizontal="left" vertical="center"/>
    </xf>
    <xf numFmtId="49" fontId="37" fillId="2" borderId="1" xfId="0" applyNumberFormat="1" applyFont="1" applyFill="1" applyBorder="1" applyAlignment="1">
      <alignment horizontal="center"/>
    </xf>
    <xf numFmtId="49" fontId="37" fillId="2" borderId="23" xfId="0" applyNumberFormat="1" applyFont="1" applyFill="1" applyBorder="1" applyAlignment="1">
      <alignment horizontal="center"/>
    </xf>
    <xf numFmtId="0" fontId="37" fillId="2" borderId="1" xfId="0" applyFont="1" applyFill="1" applyBorder="1" applyAlignment="1">
      <alignment horizontal="center"/>
    </xf>
    <xf numFmtId="0" fontId="37" fillId="2" borderId="23" xfId="0" applyFont="1" applyFill="1" applyBorder="1" applyAlignment="1">
      <alignment horizontal="center"/>
    </xf>
    <xf numFmtId="0" fontId="37" fillId="2" borderId="24" xfId="0" applyFont="1" applyFill="1" applyBorder="1" applyAlignment="1">
      <alignment horizontal="left" vertical="center"/>
    </xf>
    <xf numFmtId="0" fontId="37" fillId="2" borderId="25" xfId="0" applyFont="1" applyFill="1" applyBorder="1" applyAlignment="1">
      <alignment horizontal="left" vertical="center"/>
    </xf>
    <xf numFmtId="0" fontId="37" fillId="2" borderId="26" xfId="0" applyFont="1" applyFill="1" applyBorder="1" applyAlignment="1">
      <alignment horizontal="left" vertical="center"/>
    </xf>
    <xf numFmtId="0" fontId="37" fillId="2" borderId="27" xfId="0" applyFont="1" applyFill="1" applyBorder="1" applyAlignment="1">
      <alignment horizontal="left" vertical="center"/>
    </xf>
    <xf numFmtId="0" fontId="37" fillId="2" borderId="28" xfId="0" applyFont="1" applyFill="1" applyBorder="1" applyAlignment="1">
      <alignment horizontal="left" vertical="center"/>
    </xf>
    <xf numFmtId="49" fontId="37" fillId="2" borderId="25" xfId="0" applyNumberFormat="1" applyFont="1" applyFill="1" applyBorder="1" applyAlignment="1">
      <alignment horizontal="center"/>
    </xf>
    <xf numFmtId="49" fontId="37" fillId="2" borderId="29" xfId="0" applyNumberFormat="1" applyFont="1" applyFill="1" applyBorder="1" applyAlignment="1">
      <alignment horizontal="center"/>
    </xf>
    <xf numFmtId="0" fontId="42" fillId="2" borderId="3" xfId="0" applyFont="1" applyFill="1" applyBorder="1" applyAlignment="1">
      <alignment horizontal="left" vertical="center" wrapText="1"/>
    </xf>
    <xf numFmtId="0" fontId="42" fillId="2" borderId="5" xfId="0" applyFont="1" applyFill="1" applyBorder="1" applyAlignment="1">
      <alignment horizontal="left" vertical="center" wrapText="1"/>
    </xf>
    <xf numFmtId="0" fontId="42" fillId="2" borderId="39" xfId="0" applyFont="1" applyFill="1" applyBorder="1" applyAlignment="1">
      <alignment horizontal="left" vertical="center" wrapText="1"/>
    </xf>
    <xf numFmtId="0" fontId="25" fillId="2" borderId="31"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0" fillId="2" borderId="26" xfId="0" applyFont="1" applyFill="1" applyBorder="1" applyAlignment="1">
      <alignment horizontal="left" vertical="center" wrapText="1"/>
    </xf>
    <xf numFmtId="0" fontId="20" fillId="2" borderId="27" xfId="0" applyFont="1" applyFill="1" applyBorder="1" applyAlignment="1">
      <alignment horizontal="left" vertical="center" wrapText="1"/>
    </xf>
    <xf numFmtId="0" fontId="20" fillId="2" borderId="41" xfId="0" applyFont="1" applyFill="1" applyBorder="1" applyAlignment="1">
      <alignment horizontal="left" vertical="center" wrapText="1"/>
    </xf>
    <xf numFmtId="0" fontId="25" fillId="2" borderId="70" xfId="0" applyFont="1" applyFill="1" applyBorder="1" applyAlignment="1">
      <alignment horizontal="left" vertical="center"/>
    </xf>
    <xf numFmtId="0" fontId="25" fillId="2" borderId="49" xfId="0" applyFont="1" applyFill="1" applyBorder="1" applyAlignment="1">
      <alignment horizontal="left" vertical="center"/>
    </xf>
    <xf numFmtId="0" fontId="25" fillId="2" borderId="87" xfId="0" applyFont="1" applyFill="1" applyBorder="1" applyAlignment="1">
      <alignment horizontal="left" vertical="center"/>
    </xf>
    <xf numFmtId="0" fontId="20" fillId="2" borderId="3" xfId="3" applyFont="1" applyFill="1" applyBorder="1" applyAlignment="1">
      <alignment vertical="center" wrapText="1"/>
    </xf>
    <xf numFmtId="0" fontId="20" fillId="2" borderId="5" xfId="3" applyFont="1" applyFill="1" applyBorder="1" applyAlignment="1">
      <alignment vertical="center" wrapText="1"/>
    </xf>
    <xf numFmtId="0" fontId="20" fillId="2" borderId="4" xfId="3" applyFont="1" applyFill="1" applyBorder="1" applyAlignment="1">
      <alignment vertical="center" wrapText="1"/>
    </xf>
    <xf numFmtId="0" fontId="37" fillId="0" borderId="3" xfId="0" applyFont="1" applyFill="1" applyBorder="1" applyAlignment="1">
      <alignment horizontal="left" vertical="center"/>
    </xf>
    <xf numFmtId="0" fontId="37" fillId="0" borderId="5" xfId="0" applyFont="1" applyFill="1" applyBorder="1" applyAlignment="1">
      <alignment horizontal="left" vertical="center"/>
    </xf>
    <xf numFmtId="0" fontId="37" fillId="0" borderId="4" xfId="0" applyFont="1" applyFill="1" applyBorder="1" applyAlignment="1">
      <alignment horizontal="left" vertical="center"/>
    </xf>
    <xf numFmtId="0" fontId="37" fillId="2" borderId="14" xfId="0" applyFont="1" applyFill="1" applyBorder="1" applyAlignment="1">
      <alignment horizontal="left" vertical="center"/>
    </xf>
    <xf numFmtId="0" fontId="20" fillId="0" borderId="3" xfId="3" applyFont="1" applyFill="1" applyBorder="1" applyAlignment="1">
      <alignment horizontal="left" vertical="center" wrapText="1"/>
    </xf>
    <xf numFmtId="0" fontId="20" fillId="0" borderId="5" xfId="3" applyFont="1" applyFill="1" applyBorder="1" applyAlignment="1">
      <alignment horizontal="left" vertical="center" wrapText="1"/>
    </xf>
    <xf numFmtId="0" fontId="20" fillId="0" borderId="4" xfId="3" applyFont="1" applyFill="1" applyBorder="1" applyAlignment="1">
      <alignment horizontal="left" vertical="center" wrapText="1"/>
    </xf>
    <xf numFmtId="0" fontId="54" fillId="2" borderId="5" xfId="0" applyFont="1" applyFill="1" applyBorder="1" applyAlignment="1">
      <alignment horizontal="center" vertical="center"/>
    </xf>
    <xf numFmtId="0" fontId="22" fillId="0" borderId="3" xfId="0" applyFont="1" applyBorder="1" applyAlignment="1">
      <alignment horizontal="center" vertical="center" textRotation="90" wrapText="1"/>
    </xf>
    <xf numFmtId="0" fontId="42" fillId="0" borderId="3" xfId="3" applyFont="1" applyBorder="1" applyAlignment="1">
      <alignment horizontal="left" vertical="center" wrapText="1"/>
    </xf>
    <xf numFmtId="0" fontId="42" fillId="0" borderId="5" xfId="3" applyFont="1" applyBorder="1" applyAlignment="1">
      <alignment horizontal="left" vertical="center" wrapText="1"/>
    </xf>
    <xf numFmtId="0" fontId="42" fillId="0" borderId="4" xfId="3" applyFont="1" applyBorder="1" applyAlignment="1">
      <alignment horizontal="left" vertical="center" wrapText="1"/>
    </xf>
    <xf numFmtId="0" fontId="42" fillId="0" borderId="26" xfId="3" applyFont="1" applyBorder="1" applyAlignment="1">
      <alignment horizontal="left" vertical="center" wrapText="1"/>
    </xf>
    <xf numFmtId="0" fontId="42" fillId="0" borderId="27" xfId="3" applyFont="1" applyBorder="1" applyAlignment="1">
      <alignment horizontal="left" vertical="center" wrapText="1"/>
    </xf>
    <xf numFmtId="0" fontId="42" fillId="0" borderId="28" xfId="3" applyFont="1" applyBorder="1" applyAlignment="1">
      <alignment horizontal="left" vertical="center" wrapText="1"/>
    </xf>
    <xf numFmtId="0" fontId="66" fillId="0" borderId="0" xfId="0" applyFont="1" applyAlignment="1">
      <alignment horizontal="center" vertical="center"/>
    </xf>
    <xf numFmtId="0" fontId="28" fillId="0" borderId="0" xfId="0" applyFont="1" applyAlignment="1">
      <alignment horizontal="center" vertical="center"/>
    </xf>
    <xf numFmtId="0" fontId="66" fillId="0" borderId="1" xfId="0" applyFont="1" applyBorder="1" applyAlignment="1">
      <alignment horizontal="left" vertical="center"/>
    </xf>
    <xf numFmtId="0" fontId="66" fillId="0" borderId="1" xfId="0" applyFont="1" applyBorder="1" applyAlignment="1">
      <alignment vertical="center"/>
    </xf>
    <xf numFmtId="0" fontId="66" fillId="0" borderId="3" xfId="0" applyFont="1" applyBorder="1" applyAlignment="1">
      <alignment horizontal="center" vertical="center"/>
    </xf>
    <xf numFmtId="0" fontId="66" fillId="0" borderId="4" xfId="0" applyFont="1" applyBorder="1" applyAlignment="1">
      <alignment horizontal="center" vertical="center"/>
    </xf>
    <xf numFmtId="0" fontId="28" fillId="0" borderId="1" xfId="0" applyFont="1" applyBorder="1" applyAlignment="1">
      <alignment horizontal="left" vertical="center"/>
    </xf>
    <xf numFmtId="164" fontId="28" fillId="0" borderId="3" xfId="0" applyNumberFormat="1" applyFont="1" applyBorder="1" applyAlignment="1">
      <alignment horizontal="center" vertical="center"/>
    </xf>
    <xf numFmtId="164" fontId="28" fillId="0" borderId="4" xfId="0" applyNumberFormat="1" applyFont="1" applyBorder="1" applyAlignment="1">
      <alignment horizontal="center" vertical="center"/>
    </xf>
    <xf numFmtId="0" fontId="66" fillId="0" borderId="3" xfId="0" applyFont="1" applyBorder="1" applyAlignment="1">
      <alignment horizontal="left" vertical="center"/>
    </xf>
    <xf numFmtId="0" fontId="66" fillId="0" borderId="5" xfId="0" applyFont="1" applyBorder="1" applyAlignment="1">
      <alignment horizontal="left" vertical="center"/>
    </xf>
    <xf numFmtId="0" fontId="66" fillId="0" borderId="4" xfId="0" applyFont="1" applyBorder="1" applyAlignment="1">
      <alignment horizontal="left" vertical="center"/>
    </xf>
    <xf numFmtId="0" fontId="66" fillId="0" borderId="6" xfId="0" applyFont="1" applyBorder="1" applyAlignment="1">
      <alignment horizontal="center" vertical="center"/>
    </xf>
    <xf numFmtId="0" fontId="66" fillId="0" borderId="10" xfId="0" applyFont="1" applyBorder="1" applyAlignment="1">
      <alignment horizontal="center" vertical="center"/>
    </xf>
    <xf numFmtId="0" fontId="66" fillId="0" borderId="7" xfId="0" applyFont="1" applyBorder="1" applyAlignment="1">
      <alignment horizontal="center" vertical="center"/>
    </xf>
    <xf numFmtId="0" fontId="66" fillId="0" borderId="8" xfId="0" applyFont="1" applyBorder="1" applyAlignment="1">
      <alignment horizontal="center" vertical="center"/>
    </xf>
    <xf numFmtId="0" fontId="66" fillId="0" borderId="12" xfId="0" applyFont="1" applyBorder="1" applyAlignment="1">
      <alignment horizontal="center" vertical="center"/>
    </xf>
    <xf numFmtId="0" fontId="66" fillId="0" borderId="9" xfId="0" applyFont="1" applyBorder="1" applyAlignment="1">
      <alignment horizontal="center" vertical="center"/>
    </xf>
    <xf numFmtId="0" fontId="66" fillId="0" borderId="1" xfId="0" applyFont="1" applyBorder="1" applyAlignment="1">
      <alignment horizontal="center" vertical="center"/>
    </xf>
    <xf numFmtId="0" fontId="66" fillId="0" borderId="1" xfId="0" applyFont="1" applyBorder="1" applyAlignment="1">
      <alignment horizontal="center"/>
    </xf>
    <xf numFmtId="164" fontId="66" fillId="0" borderId="1" xfId="0" applyNumberFormat="1" applyFont="1" applyBorder="1" applyAlignment="1">
      <alignment horizontal="center" vertical="center"/>
    </xf>
    <xf numFmtId="164" fontId="66" fillId="0" borderId="3" xfId="0" applyNumberFormat="1" applyFont="1" applyBorder="1" applyAlignment="1">
      <alignment horizontal="center" vertical="center"/>
    </xf>
    <xf numFmtId="164" fontId="66" fillId="0" borderId="4" xfId="0" applyNumberFormat="1" applyFont="1" applyBorder="1" applyAlignment="1">
      <alignment horizontal="center" vertical="center"/>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164" fontId="28" fillId="0" borderId="1" xfId="0" applyNumberFormat="1" applyFont="1" applyBorder="1" applyAlignment="1">
      <alignment horizontal="center"/>
    </xf>
    <xf numFmtId="0" fontId="66" fillId="0" borderId="3" xfId="0" applyFont="1" applyBorder="1" applyAlignment="1">
      <alignment horizontal="left" vertical="center" wrapText="1"/>
    </xf>
    <xf numFmtId="0" fontId="66" fillId="0" borderId="4" xfId="0" applyFont="1" applyBorder="1" applyAlignment="1">
      <alignment horizontal="left" vertical="center" wrapText="1"/>
    </xf>
    <xf numFmtId="164" fontId="66" fillId="0" borderId="1" xfId="0" applyNumberFormat="1" applyFont="1" applyBorder="1" applyAlignment="1">
      <alignment horizontal="center"/>
    </xf>
    <xf numFmtId="164" fontId="28" fillId="0" borderId="3" xfId="0" applyNumberFormat="1" applyFont="1" applyBorder="1" applyAlignment="1">
      <alignment horizontal="center"/>
    </xf>
    <xf numFmtId="164" fontId="28" fillId="0" borderId="4" xfId="0" applyNumberFormat="1" applyFont="1" applyBorder="1" applyAlignment="1">
      <alignment horizontal="center"/>
    </xf>
    <xf numFmtId="49" fontId="67" fillId="0" borderId="3" xfId="0" applyNumberFormat="1" applyFont="1" applyBorder="1" applyAlignment="1">
      <alignment horizontal="left" vertical="top" wrapText="1"/>
    </xf>
    <xf numFmtId="49" fontId="67" fillId="0" borderId="4" xfId="0" applyNumberFormat="1" applyFont="1" applyBorder="1" applyAlignment="1">
      <alignment horizontal="left" vertical="top" wrapText="1"/>
    </xf>
    <xf numFmtId="0" fontId="55" fillId="0" borderId="3" xfId="0" applyFont="1" applyBorder="1" applyAlignment="1">
      <alignment horizontal="left" vertical="center" wrapText="1"/>
    </xf>
    <xf numFmtId="0" fontId="55" fillId="0" borderId="4" xfId="0" applyFont="1" applyBorder="1" applyAlignment="1">
      <alignment horizontal="left" vertical="center" wrapText="1"/>
    </xf>
    <xf numFmtId="0" fontId="68" fillId="0" borderId="30" xfId="0" applyFont="1" applyFill="1" applyBorder="1" applyAlignment="1">
      <alignment horizontal="left" wrapText="1"/>
    </xf>
    <xf numFmtId="0" fontId="68" fillId="0" borderId="4" xfId="0" applyFont="1" applyFill="1" applyBorder="1" applyAlignment="1">
      <alignment horizontal="left" wrapText="1"/>
    </xf>
    <xf numFmtId="0" fontId="67" fillId="0" borderId="3" xfId="0" applyFont="1" applyBorder="1" applyAlignment="1">
      <alignment horizontal="left" vertical="top" wrapText="1"/>
    </xf>
    <xf numFmtId="0" fontId="67" fillId="0" borderId="4" xfId="0" applyFont="1" applyBorder="1" applyAlignment="1">
      <alignment horizontal="left" vertical="top" wrapText="1"/>
    </xf>
    <xf numFmtId="164" fontId="66" fillId="0" borderId="3" xfId="0" applyNumberFormat="1" applyFont="1" applyBorder="1" applyAlignment="1">
      <alignment horizontal="center"/>
    </xf>
    <xf numFmtId="164" fontId="66" fillId="0" borderId="4" xfId="0" applyNumberFormat="1" applyFont="1" applyBorder="1" applyAlignment="1">
      <alignment horizontal="center"/>
    </xf>
    <xf numFmtId="0" fontId="28" fillId="0" borderId="3" xfId="0" applyFont="1" applyBorder="1" applyAlignment="1">
      <alignment horizontal="left"/>
    </xf>
    <xf numFmtId="0" fontId="66" fillId="0" borderId="5" xfId="0" applyFont="1" applyBorder="1" applyAlignment="1">
      <alignment horizontal="left"/>
    </xf>
    <xf numFmtId="0" fontId="66" fillId="0" borderId="4" xfId="0" applyFont="1" applyBorder="1" applyAlignment="1">
      <alignment horizontal="left"/>
    </xf>
    <xf numFmtId="0" fontId="66" fillId="0" borderId="1" xfId="0" applyFont="1" applyBorder="1" applyAlignment="1">
      <alignment horizontal="center" vertical="center" wrapText="1"/>
    </xf>
    <xf numFmtId="0" fontId="66" fillId="0" borderId="1" xfId="0" applyFont="1" applyBorder="1" applyAlignment="1">
      <alignment horizontal="center" vertical="center" textRotation="90"/>
    </xf>
    <xf numFmtId="0" fontId="66" fillId="0" borderId="3" xfId="0" applyFont="1" applyBorder="1" applyAlignment="1">
      <alignment horizontal="center"/>
    </xf>
    <xf numFmtId="0" fontId="66" fillId="0" borderId="4" xfId="0" applyFont="1" applyBorder="1" applyAlignment="1">
      <alignment horizontal="center"/>
    </xf>
    <xf numFmtId="0" fontId="67" fillId="0" borderId="3" xfId="0" applyFont="1" applyBorder="1" applyAlignment="1">
      <alignment horizontal="left" vertical="center"/>
    </xf>
    <xf numFmtId="0" fontId="67" fillId="0" borderId="5" xfId="0" applyFont="1" applyBorder="1" applyAlignment="1">
      <alignment horizontal="left" vertical="center"/>
    </xf>
    <xf numFmtId="0" fontId="67" fillId="0" borderId="4" xfId="0" applyFont="1" applyBorder="1" applyAlignment="1">
      <alignment horizontal="left" vertical="center"/>
    </xf>
    <xf numFmtId="0" fontId="67" fillId="0" borderId="3" xfId="0" applyFont="1" applyBorder="1" applyAlignment="1">
      <alignment horizontal="center" vertical="center"/>
    </xf>
    <xf numFmtId="0" fontId="67" fillId="0" borderId="4" xfId="0" applyFont="1" applyBorder="1" applyAlignment="1">
      <alignment horizontal="center" vertical="center"/>
    </xf>
    <xf numFmtId="164" fontId="67" fillId="0" borderId="3" xfId="0" applyNumberFormat="1" applyFont="1" applyBorder="1" applyAlignment="1">
      <alignment horizontal="center" vertical="center"/>
    </xf>
    <xf numFmtId="0" fontId="67" fillId="0" borderId="5" xfId="0" applyFont="1" applyBorder="1" applyAlignment="1">
      <alignment horizontal="center" vertical="center"/>
    </xf>
    <xf numFmtId="164" fontId="69" fillId="0" borderId="3" xfId="0" applyNumberFormat="1" applyFont="1" applyBorder="1" applyAlignment="1">
      <alignment horizontal="center" vertical="center"/>
    </xf>
    <xf numFmtId="0" fontId="69" fillId="0" borderId="4" xfId="0" applyFont="1" applyBorder="1" applyAlignment="1">
      <alignment horizontal="center" vertical="center"/>
    </xf>
    <xf numFmtId="0" fontId="67" fillId="0" borderId="1" xfId="0" applyFont="1" applyBorder="1" applyAlignment="1">
      <alignment horizontal="left" vertical="center"/>
    </xf>
    <xf numFmtId="0" fontId="67" fillId="0" borderId="1" xfId="0" applyFont="1" applyBorder="1" applyAlignment="1">
      <alignment horizontal="center" vertical="center"/>
    </xf>
    <xf numFmtId="164" fontId="67" fillId="0" borderId="1" xfId="0" applyNumberFormat="1" applyFont="1" applyBorder="1" applyAlignment="1">
      <alignment horizontal="center" vertical="center"/>
    </xf>
    <xf numFmtId="0" fontId="28" fillId="0" borderId="3" xfId="0" applyFont="1" applyBorder="1" applyAlignment="1">
      <alignment horizontal="left" vertical="center"/>
    </xf>
    <xf numFmtId="0" fontId="28" fillId="0" borderId="4" xfId="0" applyFont="1" applyBorder="1" applyAlignment="1">
      <alignment horizontal="left" vertical="center"/>
    </xf>
    <xf numFmtId="0" fontId="28" fillId="0" borderId="3" xfId="0" applyFont="1" applyBorder="1" applyAlignment="1">
      <alignment horizontal="center"/>
    </xf>
    <xf numFmtId="0" fontId="28" fillId="0" borderId="4" xfId="0" applyFont="1" applyBorder="1" applyAlignment="1">
      <alignment horizontal="center"/>
    </xf>
    <xf numFmtId="0" fontId="68" fillId="2" borderId="3" xfId="0" applyFont="1" applyFill="1" applyBorder="1" applyAlignment="1">
      <alignment horizontal="left" vertical="center" wrapText="1"/>
    </xf>
    <xf numFmtId="0" fontId="68" fillId="2" borderId="4" xfId="0" applyFont="1" applyFill="1" applyBorder="1" applyAlignment="1">
      <alignment horizontal="left" vertical="center" wrapText="1"/>
    </xf>
    <xf numFmtId="0" fontId="28" fillId="0" borderId="3" xfId="0" applyFont="1" applyBorder="1" applyAlignment="1">
      <alignment horizontal="left" vertical="top" wrapText="1"/>
    </xf>
    <xf numFmtId="0" fontId="28" fillId="0" borderId="4" xfId="0" applyFont="1" applyBorder="1" applyAlignment="1">
      <alignment horizontal="left" vertical="top" wrapText="1"/>
    </xf>
    <xf numFmtId="49" fontId="28" fillId="0" borderId="3" xfId="0" applyNumberFormat="1" applyFont="1" applyBorder="1" applyAlignment="1">
      <alignment horizontal="left" vertical="top" wrapText="1"/>
    </xf>
    <xf numFmtId="49" fontId="28" fillId="0" borderId="4" xfId="0" applyNumberFormat="1" applyFont="1" applyBorder="1" applyAlignment="1">
      <alignment horizontal="left" vertical="top" wrapText="1"/>
    </xf>
    <xf numFmtId="0" fontId="42" fillId="0" borderId="3" xfId="0" applyFont="1" applyBorder="1" applyAlignment="1">
      <alignment horizontal="left" vertical="center"/>
    </xf>
    <xf numFmtId="49" fontId="42" fillId="0" borderId="1" xfId="0" applyNumberFormat="1" applyFont="1" applyBorder="1" applyAlignment="1">
      <alignment horizontal="center"/>
    </xf>
    <xf numFmtId="0" fontId="66" fillId="0" borderId="12" xfId="0" applyFont="1" applyBorder="1" applyAlignment="1">
      <alignment horizontal="center"/>
    </xf>
    <xf numFmtId="0" fontId="28" fillId="0" borderId="10" xfId="0" applyFont="1" applyBorder="1" applyAlignment="1">
      <alignment horizontal="left" vertical="center"/>
    </xf>
    <xf numFmtId="0" fontId="28" fillId="0" borderId="7" xfId="0" applyFont="1" applyBorder="1" applyAlignment="1">
      <alignment horizontal="left" vertical="center"/>
    </xf>
    <xf numFmtId="0" fontId="42" fillId="0" borderId="47"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0" fontId="22" fillId="0" borderId="30" xfId="0" applyFont="1" applyBorder="1" applyAlignment="1">
      <alignment horizontal="left" vertical="top"/>
    </xf>
    <xf numFmtId="0" fontId="22" fillId="0" borderId="5" xfId="0" applyFont="1" applyBorder="1" applyAlignment="1">
      <alignment horizontal="left" vertical="top"/>
    </xf>
    <xf numFmtId="0" fontId="22" fillId="0" borderId="4" xfId="0" applyFont="1" applyBorder="1" applyAlignment="1">
      <alignment horizontal="left" vertical="top"/>
    </xf>
    <xf numFmtId="0" fontId="42" fillId="0" borderId="3" xfId="0" applyFont="1" applyBorder="1" applyAlignment="1">
      <alignment horizontal="left" vertical="top" wrapText="1"/>
    </xf>
    <xf numFmtId="0" fontId="42" fillId="0" borderId="5" xfId="0" applyFont="1" applyBorder="1" applyAlignment="1">
      <alignment horizontal="left" vertical="top" wrapText="1"/>
    </xf>
    <xf numFmtId="0" fontId="42" fillId="0" borderId="39" xfId="0" applyFont="1" applyBorder="1" applyAlignment="1">
      <alignment horizontal="left" vertical="top" wrapText="1"/>
    </xf>
    <xf numFmtId="0" fontId="22" fillId="0" borderId="30" xfId="0" applyFont="1" applyBorder="1" applyAlignment="1">
      <alignment horizontal="left" vertical="top" wrapText="1"/>
    </xf>
    <xf numFmtId="0" fontId="22" fillId="0" borderId="5" xfId="0" applyFont="1" applyBorder="1" applyAlignment="1">
      <alignment horizontal="left" vertical="top" wrapText="1"/>
    </xf>
    <xf numFmtId="0" fontId="22" fillId="0" borderId="4" xfId="0" applyFont="1" applyBorder="1" applyAlignment="1">
      <alignment horizontal="left" vertical="top" wrapText="1"/>
    </xf>
    <xf numFmtId="0" fontId="22" fillId="0" borderId="24" xfId="0" applyFont="1" applyBorder="1" applyAlignment="1">
      <alignment horizontal="left" vertical="center"/>
    </xf>
    <xf numFmtId="0" fontId="22" fillId="0" borderId="25" xfId="0" applyFont="1" applyBorder="1" applyAlignment="1">
      <alignment horizontal="left" vertical="center"/>
    </xf>
    <xf numFmtId="0" fontId="42" fillId="0" borderId="26" xfId="0" applyFont="1" applyBorder="1" applyAlignment="1">
      <alignment horizontal="left" vertical="top" wrapText="1"/>
    </xf>
    <xf numFmtId="0" fontId="42" fillId="0" borderId="27" xfId="0" applyFont="1" applyBorder="1" applyAlignment="1">
      <alignment horizontal="left" vertical="top" wrapText="1"/>
    </xf>
    <xf numFmtId="0" fontId="42" fillId="0" borderId="41" xfId="0" applyFont="1" applyBorder="1" applyAlignment="1">
      <alignment horizontal="left" vertical="top" wrapText="1"/>
    </xf>
    <xf numFmtId="0" fontId="42" fillId="0" borderId="1" xfId="0" applyFont="1" applyBorder="1" applyAlignment="1">
      <alignment horizontal="center"/>
    </xf>
    <xf numFmtId="0" fontId="42" fillId="0" borderId="1" xfId="0" applyFont="1" applyBorder="1" applyAlignment="1">
      <alignment horizontal="left" vertical="center"/>
    </xf>
    <xf numFmtId="0" fontId="42" fillId="0" borderId="4" xfId="0" applyFont="1" applyBorder="1" applyAlignment="1">
      <alignment horizontal="left" vertical="top" wrapText="1"/>
    </xf>
    <xf numFmtId="0" fontId="42" fillId="0" borderId="3" xfId="3" applyFont="1" applyBorder="1" applyAlignment="1">
      <alignment vertical="center" wrapText="1"/>
    </xf>
    <xf numFmtId="0" fontId="42" fillId="0" borderId="5" xfId="3" applyFont="1" applyBorder="1" applyAlignment="1">
      <alignment vertical="center" wrapText="1"/>
    </xf>
    <xf numFmtId="0" fontId="42" fillId="0" borderId="4" xfId="3" applyFont="1" applyBorder="1" applyAlignment="1">
      <alignment vertical="center" wrapText="1"/>
    </xf>
    <xf numFmtId="0" fontId="22" fillId="0" borderId="6" xfId="0" applyFont="1" applyBorder="1" applyAlignment="1">
      <alignment horizontal="left" vertical="center"/>
    </xf>
    <xf numFmtId="0" fontId="22" fillId="0" borderId="8" xfId="0" applyFont="1" applyBorder="1" applyAlignment="1">
      <alignment horizontal="left" vertical="center"/>
    </xf>
    <xf numFmtId="0" fontId="22" fillId="0" borderId="47" xfId="0" applyFont="1" applyBorder="1" applyAlignment="1">
      <alignment horizontal="center" vertical="center"/>
    </xf>
    <xf numFmtId="0" fontId="22" fillId="0" borderId="51" xfId="0" applyFont="1" applyBorder="1" applyAlignment="1">
      <alignment horizontal="center" vertical="center"/>
    </xf>
    <xf numFmtId="0" fontId="22" fillId="0" borderId="48" xfId="0" applyFont="1" applyBorder="1" applyAlignment="1">
      <alignment horizontal="center" vertical="center"/>
    </xf>
    <xf numFmtId="0" fontId="22" fillId="0" borderId="36" xfId="0" applyFont="1" applyBorder="1" applyAlignment="1">
      <alignment horizontal="center" vertical="center"/>
    </xf>
    <xf numFmtId="0" fontId="22" fillId="0" borderId="11" xfId="0" applyFont="1" applyBorder="1" applyAlignment="1">
      <alignment horizontal="center" vertical="center"/>
    </xf>
    <xf numFmtId="0" fontId="22" fillId="0" borderId="0" xfId="0" applyFont="1" applyBorder="1" applyAlignment="1">
      <alignment horizontal="center" vertical="center"/>
    </xf>
    <xf numFmtId="0" fontId="22" fillId="0" borderId="20"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50" xfId="0" applyFont="1" applyBorder="1" applyAlignment="1">
      <alignment horizontal="center" vertical="center" textRotation="90" wrapText="1"/>
    </xf>
    <xf numFmtId="0" fontId="22" fillId="0" borderId="88" xfId="0" applyFont="1" applyBorder="1" applyAlignment="1">
      <alignment horizontal="center" vertical="center" textRotation="90" wrapText="1"/>
    </xf>
    <xf numFmtId="0" fontId="22" fillId="0" borderId="53" xfId="0" applyFont="1" applyBorder="1" applyAlignment="1">
      <alignment horizontal="center" vertical="center" textRotation="90" wrapText="1"/>
    </xf>
    <xf numFmtId="0" fontId="28" fillId="0" borderId="5" xfId="0" applyFont="1" applyBorder="1" applyAlignment="1">
      <alignment horizontal="left" vertical="center" wrapText="1"/>
    </xf>
    <xf numFmtId="0" fontId="28" fillId="0" borderId="5" xfId="0" applyFont="1" applyBorder="1" applyAlignment="1">
      <alignment horizontal="left" vertical="center"/>
    </xf>
    <xf numFmtId="0" fontId="28" fillId="0" borderId="3" xfId="0" applyFont="1" applyBorder="1" applyAlignment="1">
      <alignment vertical="center" wrapText="1"/>
    </xf>
    <xf numFmtId="0" fontId="28" fillId="0" borderId="5" xfId="0" applyFont="1" applyBorder="1" applyAlignment="1">
      <alignment vertical="center" wrapText="1"/>
    </xf>
    <xf numFmtId="0" fontId="28" fillId="0" borderId="4" xfId="0" applyFont="1" applyBorder="1" applyAlignment="1">
      <alignment vertical="center" wrapText="1"/>
    </xf>
    <xf numFmtId="0" fontId="66" fillId="0" borderId="3" xfId="0" applyFont="1" applyBorder="1" applyAlignment="1">
      <alignment vertical="center" wrapText="1"/>
    </xf>
    <xf numFmtId="0" fontId="66" fillId="0" borderId="5" xfId="0" applyFont="1" applyBorder="1" applyAlignment="1">
      <alignment vertical="center" wrapText="1"/>
    </xf>
    <xf numFmtId="0" fontId="66" fillId="0" borderId="4" xfId="0" applyFont="1" applyBorder="1" applyAlignment="1">
      <alignment vertical="center" wrapText="1"/>
    </xf>
    <xf numFmtId="0" fontId="66" fillId="0" borderId="5" xfId="0" applyFont="1" applyBorder="1" applyAlignment="1">
      <alignment horizontal="left" vertical="center" wrapText="1"/>
    </xf>
    <xf numFmtId="0" fontId="66" fillId="0" borderId="3" xfId="0" applyFont="1" applyBorder="1" applyAlignment="1">
      <alignment horizontal="left" wrapText="1"/>
    </xf>
    <xf numFmtId="0" fontId="66" fillId="0" borderId="5" xfId="0" applyFont="1" applyBorder="1" applyAlignment="1">
      <alignment horizontal="left" wrapText="1"/>
    </xf>
    <xf numFmtId="0" fontId="66" fillId="0" borderId="4" xfId="0" applyFont="1" applyBorder="1" applyAlignment="1">
      <alignment horizontal="left" wrapText="1"/>
    </xf>
    <xf numFmtId="0" fontId="49" fillId="0" borderId="3" xfId="0" applyFont="1" applyBorder="1" applyAlignment="1">
      <alignment horizontal="left" vertical="center" wrapText="1"/>
    </xf>
    <xf numFmtId="0" fontId="49" fillId="0" borderId="5" xfId="0" applyFont="1" applyBorder="1" applyAlignment="1">
      <alignment horizontal="left" vertical="center" wrapText="1"/>
    </xf>
    <xf numFmtId="0" fontId="49" fillId="0" borderId="4" xfId="0" applyFont="1" applyBorder="1" applyAlignment="1">
      <alignment horizontal="left" vertical="center" wrapText="1"/>
    </xf>
    <xf numFmtId="164" fontId="57" fillId="0" borderId="1" xfId="0" applyNumberFormat="1" applyFont="1" applyBorder="1" applyAlignment="1">
      <alignment horizontal="center"/>
    </xf>
    <xf numFmtId="0" fontId="70" fillId="0" borderId="3" xfId="0" applyFont="1" applyBorder="1" applyAlignment="1">
      <alignment horizontal="left" vertical="center" wrapText="1"/>
    </xf>
    <xf numFmtId="0" fontId="70" fillId="0" borderId="5" xfId="0" applyFont="1" applyBorder="1" applyAlignment="1">
      <alignment horizontal="left" vertical="center" wrapText="1"/>
    </xf>
    <xf numFmtId="0" fontId="70" fillId="0" borderId="4" xfId="0" applyFont="1" applyBorder="1" applyAlignment="1">
      <alignment horizontal="left" vertical="center" wrapText="1"/>
    </xf>
    <xf numFmtId="164" fontId="70" fillId="0" borderId="3" xfId="0" applyNumberFormat="1" applyFont="1" applyBorder="1" applyAlignment="1">
      <alignment horizontal="center"/>
    </xf>
    <xf numFmtId="164" fontId="70" fillId="0" borderId="4" xfId="0" applyNumberFormat="1" applyFont="1" applyBorder="1" applyAlignment="1">
      <alignment horizontal="center"/>
    </xf>
    <xf numFmtId="164" fontId="62" fillId="2" borderId="1" xfId="0" applyNumberFormat="1" applyFont="1" applyFill="1" applyBorder="1" applyAlignment="1">
      <alignment horizontal="center" vertical="center"/>
    </xf>
    <xf numFmtId="0" fontId="70" fillId="0" borderId="8" xfId="0" applyFont="1" applyBorder="1" applyAlignment="1">
      <alignment horizontal="left" vertical="center" wrapText="1"/>
    </xf>
    <xf numFmtId="0" fontId="70" fillId="0" borderId="12" xfId="0" applyFont="1" applyBorder="1" applyAlignment="1">
      <alignment horizontal="left" vertical="center" wrapText="1"/>
    </xf>
    <xf numFmtId="0" fontId="70" fillId="0" borderId="9" xfId="0" applyFont="1" applyBorder="1" applyAlignment="1">
      <alignment horizontal="left" vertical="center" wrapText="1"/>
    </xf>
    <xf numFmtId="164" fontId="62" fillId="2" borderId="14" xfId="0" applyNumberFormat="1" applyFont="1" applyFill="1" applyBorder="1" applyAlignment="1">
      <alignment horizontal="center" vertical="center"/>
    </xf>
    <xf numFmtId="0" fontId="70" fillId="0" borderId="1" xfId="0" applyFont="1" applyBorder="1" applyAlignment="1">
      <alignment horizontal="left" vertical="center" wrapText="1"/>
    </xf>
    <xf numFmtId="0" fontId="62" fillId="0" borderId="1" xfId="0" applyFont="1" applyBorder="1" applyAlignment="1">
      <alignment horizontal="left" vertical="center"/>
    </xf>
    <xf numFmtId="164" fontId="70" fillId="2" borderId="1" xfId="0" applyNumberFormat="1" applyFont="1" applyFill="1" applyBorder="1" applyAlignment="1">
      <alignment horizontal="center" vertical="center"/>
    </xf>
    <xf numFmtId="0" fontId="49" fillId="2" borderId="3" xfId="0" applyFont="1" applyFill="1" applyBorder="1" applyAlignment="1">
      <alignment horizontal="left" vertical="center" wrapText="1"/>
    </xf>
    <xf numFmtId="0" fontId="49" fillId="2" borderId="5" xfId="0" applyFont="1" applyFill="1" applyBorder="1" applyAlignment="1">
      <alignment horizontal="left" vertical="center" wrapText="1"/>
    </xf>
    <xf numFmtId="0" fontId="49" fillId="2" borderId="4" xfId="0" applyFont="1" applyFill="1" applyBorder="1" applyAlignment="1">
      <alignment horizontal="left" vertical="center" wrapText="1"/>
    </xf>
    <xf numFmtId="164" fontId="49" fillId="2" borderId="1" xfId="0" applyNumberFormat="1" applyFont="1" applyFill="1" applyBorder="1" applyAlignment="1">
      <alignment horizontal="center"/>
    </xf>
    <xf numFmtId="164" fontId="49" fillId="2" borderId="3" xfId="0" applyNumberFormat="1" applyFont="1" applyFill="1" applyBorder="1" applyAlignment="1">
      <alignment horizontal="center"/>
    </xf>
    <xf numFmtId="164" fontId="49" fillId="2" borderId="4" xfId="0" applyNumberFormat="1" applyFont="1" applyFill="1" applyBorder="1" applyAlignment="1">
      <alignment horizontal="center"/>
    </xf>
    <xf numFmtId="0" fontId="70" fillId="0" borderId="1" xfId="0" applyFont="1" applyBorder="1" applyAlignment="1">
      <alignment horizontal="left" vertical="center"/>
    </xf>
    <xf numFmtId="164" fontId="70" fillId="0" borderId="1" xfId="0" applyNumberFormat="1" applyFont="1" applyBorder="1" applyAlignment="1">
      <alignment horizontal="center"/>
    </xf>
    <xf numFmtId="0" fontId="62" fillId="0" borderId="3" xfId="0" applyFont="1" applyBorder="1" applyAlignment="1">
      <alignment horizontal="left" vertical="center" wrapText="1"/>
    </xf>
    <xf numFmtId="0" fontId="62" fillId="0" borderId="5" xfId="0" applyFont="1" applyBorder="1" applyAlignment="1">
      <alignment horizontal="left" vertical="center" wrapText="1"/>
    </xf>
    <xf numFmtId="0" fontId="62" fillId="0" borderId="4" xfId="0" applyFont="1" applyBorder="1" applyAlignment="1">
      <alignment horizontal="left" vertical="center" wrapText="1"/>
    </xf>
    <xf numFmtId="49" fontId="49" fillId="0" borderId="1" xfId="0" applyNumberFormat="1" applyFont="1" applyBorder="1" applyAlignment="1">
      <alignment horizontal="left" wrapText="1"/>
    </xf>
    <xf numFmtId="164" fontId="70" fillId="2" borderId="3" xfId="0" applyNumberFormat="1" applyFont="1" applyFill="1" applyBorder="1" applyAlignment="1">
      <alignment horizontal="center"/>
    </xf>
    <xf numFmtId="164" fontId="70" fillId="2" borderId="4" xfId="0" applyNumberFormat="1" applyFont="1" applyFill="1" applyBorder="1" applyAlignment="1">
      <alignment horizontal="center"/>
    </xf>
    <xf numFmtId="0" fontId="28" fillId="0" borderId="14" xfId="0" applyFont="1" applyBorder="1" applyAlignment="1">
      <alignment horizontal="left" vertical="center"/>
    </xf>
    <xf numFmtId="164" fontId="49" fillId="0" borderId="3" xfId="0" applyNumberFormat="1" applyFont="1" applyBorder="1" applyAlignment="1">
      <alignment horizontal="center"/>
    </xf>
    <xf numFmtId="164" fontId="49" fillId="0" borderId="4" xfId="0" applyNumberFormat="1" applyFont="1" applyBorder="1" applyAlignment="1">
      <alignment horizontal="center"/>
    </xf>
    <xf numFmtId="164" fontId="49" fillId="2" borderId="1" xfId="0" applyNumberFormat="1" applyFont="1" applyFill="1" applyBorder="1" applyAlignment="1">
      <alignment horizontal="center" vertical="center"/>
    </xf>
    <xf numFmtId="0" fontId="66" fillId="0" borderId="1" xfId="0" applyFont="1" applyBorder="1" applyAlignment="1">
      <alignment horizontal="center" textRotation="90" wrapText="1"/>
    </xf>
    <xf numFmtId="0" fontId="66" fillId="0" borderId="11" xfId="0" applyFont="1" applyBorder="1" applyAlignment="1">
      <alignment horizontal="left" vertical="center"/>
    </xf>
    <xf numFmtId="0" fontId="66" fillId="0" borderId="0" xfId="0" applyFont="1" applyAlignment="1">
      <alignment horizontal="left" vertical="center"/>
    </xf>
    <xf numFmtId="0" fontId="66" fillId="0" borderId="13" xfId="0" applyFont="1" applyBorder="1" applyAlignment="1">
      <alignment horizontal="left" vertical="center"/>
    </xf>
    <xf numFmtId="0" fontId="66" fillId="0" borderId="8" xfId="0" applyFont="1" applyBorder="1" applyAlignment="1">
      <alignment horizontal="left" vertical="center"/>
    </xf>
    <xf numFmtId="0" fontId="66" fillId="0" borderId="12" xfId="0" applyFont="1" applyBorder="1" applyAlignment="1">
      <alignment horizontal="left" vertical="center"/>
    </xf>
    <xf numFmtId="0" fontId="66" fillId="0" borderId="9" xfId="0" applyFont="1" applyBorder="1" applyAlignment="1">
      <alignment horizontal="left" vertical="center"/>
    </xf>
    <xf numFmtId="0" fontId="66" fillId="0" borderId="0" xfId="0" applyFont="1" applyAlignment="1">
      <alignment horizontal="left" vertical="center" wrapText="1"/>
    </xf>
    <xf numFmtId="0" fontId="66" fillId="0" borderId="5" xfId="0" applyFont="1" applyBorder="1" applyAlignment="1">
      <alignment horizontal="center" vertical="center"/>
    </xf>
    <xf numFmtId="0" fontId="28" fillId="2" borderId="3" xfId="0" applyFont="1" applyFill="1" applyBorder="1" applyAlignment="1">
      <alignment vertical="center" wrapText="1"/>
    </xf>
    <xf numFmtId="0" fontId="28" fillId="2" borderId="5" xfId="0" applyFont="1" applyFill="1" applyBorder="1" applyAlignment="1">
      <alignment vertical="center" wrapText="1"/>
    </xf>
    <xf numFmtId="0" fontId="28" fillId="2" borderId="4" xfId="0" applyFont="1" applyFill="1" applyBorder="1" applyAlignment="1">
      <alignment vertical="center" wrapText="1"/>
    </xf>
    <xf numFmtId="0" fontId="66" fillId="2" borderId="3" xfId="0" applyFont="1" applyFill="1" applyBorder="1" applyAlignment="1">
      <alignment horizontal="left" wrapText="1"/>
    </xf>
    <xf numFmtId="0" fontId="66" fillId="2" borderId="5" xfId="0" applyFont="1" applyFill="1" applyBorder="1" applyAlignment="1">
      <alignment horizontal="left" wrapText="1"/>
    </xf>
    <xf numFmtId="0" fontId="66" fillId="2" borderId="4" xfId="0" applyFont="1" applyFill="1" applyBorder="1" applyAlignment="1">
      <alignment horizontal="left" wrapText="1"/>
    </xf>
    <xf numFmtId="0" fontId="11" fillId="3" borderId="3" xfId="0" applyFont="1" applyFill="1" applyBorder="1" applyAlignment="1">
      <alignment horizontal="left" wrapText="1"/>
    </xf>
    <xf numFmtId="0" fontId="11" fillId="3" borderId="5" xfId="0" applyFont="1" applyFill="1" applyBorder="1" applyAlignment="1">
      <alignment horizontal="left" wrapText="1"/>
    </xf>
    <xf numFmtId="0" fontId="11" fillId="3" borderId="4" xfId="0" applyFont="1" applyFill="1" applyBorder="1" applyAlignment="1">
      <alignment horizontal="left" wrapText="1"/>
    </xf>
    <xf numFmtId="0" fontId="95" fillId="0" borderId="3" xfId="0" applyFont="1" applyBorder="1" applyAlignment="1">
      <alignment horizontal="left" wrapText="1"/>
    </xf>
    <xf numFmtId="0" fontId="95" fillId="0" borderId="5" xfId="0" applyFont="1" applyBorder="1" applyAlignment="1">
      <alignment horizontal="left" wrapText="1"/>
    </xf>
    <xf numFmtId="0" fontId="95" fillId="0" borderId="4" xfId="0" applyFont="1" applyBorder="1" applyAlignment="1">
      <alignment horizontal="left" wrapText="1"/>
    </xf>
    <xf numFmtId="0" fontId="6" fillId="0" borderId="3" xfId="0" applyFont="1" applyBorder="1" applyAlignment="1">
      <alignment horizontal="left" wrapText="1"/>
    </xf>
    <xf numFmtId="0" fontId="6" fillId="0" borderId="5" xfId="0" applyFont="1" applyBorder="1" applyAlignment="1">
      <alignment horizontal="left" wrapText="1"/>
    </xf>
    <xf numFmtId="0" fontId="6" fillId="0" borderId="4" xfId="0" applyFont="1" applyBorder="1" applyAlignment="1">
      <alignment horizontal="left" wrapText="1"/>
    </xf>
    <xf numFmtId="0" fontId="66" fillId="0" borderId="6" xfId="0" applyFont="1" applyBorder="1" applyAlignment="1">
      <alignment horizontal="left" vertical="center"/>
    </xf>
    <xf numFmtId="0" fontId="66" fillId="0" borderId="10" xfId="0" applyFont="1" applyBorder="1" applyAlignment="1">
      <alignment horizontal="left" vertical="center"/>
    </xf>
    <xf numFmtId="0" fontId="66" fillId="0" borderId="7" xfId="0" applyFont="1" applyBorder="1" applyAlignment="1">
      <alignment horizontal="left" vertical="center"/>
    </xf>
    <xf numFmtId="0" fontId="22" fillId="0" borderId="3" xfId="0" applyFont="1" applyBorder="1" applyAlignment="1">
      <alignment horizontal="left" vertical="center"/>
    </xf>
    <xf numFmtId="0" fontId="22" fillId="0" borderId="5" xfId="0" applyFont="1" applyBorder="1" applyAlignment="1">
      <alignment horizontal="left" vertical="center"/>
    </xf>
    <xf numFmtId="0" fontId="22" fillId="0" borderId="4" xfId="0" applyFont="1" applyBorder="1" applyAlignment="1">
      <alignment horizontal="left" vertical="center"/>
    </xf>
    <xf numFmtId="0" fontId="42" fillId="0" borderId="6" xfId="0" applyFont="1" applyBorder="1" applyAlignment="1">
      <alignment horizontal="center" vertical="center"/>
    </xf>
    <xf numFmtId="0" fontId="42" fillId="0" borderId="10" xfId="0" applyFont="1" applyBorder="1" applyAlignment="1">
      <alignment horizontal="center" vertical="center"/>
    </xf>
    <xf numFmtId="0" fontId="42" fillId="0" borderId="7" xfId="0" applyFont="1" applyBorder="1" applyAlignment="1">
      <alignment horizontal="center" vertical="center"/>
    </xf>
    <xf numFmtId="0" fontId="42" fillId="0" borderId="8" xfId="0" applyFont="1" applyBorder="1" applyAlignment="1">
      <alignment horizontal="center" vertical="center"/>
    </xf>
    <xf numFmtId="0" fontId="42" fillId="0" borderId="12" xfId="0" applyFont="1" applyBorder="1" applyAlignment="1">
      <alignment horizontal="center" vertical="center"/>
    </xf>
    <xf numFmtId="0" fontId="42" fillId="0" borderId="9" xfId="0" applyFont="1" applyBorder="1" applyAlignment="1">
      <alignment horizontal="center" vertical="center"/>
    </xf>
    <xf numFmtId="0" fontId="42" fillId="0" borderId="3" xfId="0" applyFont="1" applyBorder="1" applyAlignment="1">
      <alignment horizontal="center" vertical="center"/>
    </xf>
    <xf numFmtId="0" fontId="42" fillId="0" borderId="4" xfId="0" applyFont="1" applyBorder="1" applyAlignment="1">
      <alignment horizontal="center" vertical="center"/>
    </xf>
    <xf numFmtId="0" fontId="42" fillId="0" borderId="0" xfId="0" applyFont="1" applyAlignment="1">
      <alignment horizontal="right" vertical="center"/>
    </xf>
    <xf numFmtId="0" fontId="92" fillId="0" borderId="0" xfId="0" applyFont="1" applyAlignment="1">
      <alignment horizontal="center" vertical="center"/>
    </xf>
    <xf numFmtId="0" fontId="42" fillId="0" borderId="3" xfId="0" applyFont="1" applyBorder="1" applyAlignment="1">
      <alignment vertical="center"/>
    </xf>
    <xf numFmtId="0" fontId="42" fillId="0" borderId="5" xfId="0" applyFont="1" applyBorder="1" applyAlignment="1">
      <alignment vertical="center"/>
    </xf>
    <xf numFmtId="0" fontId="42" fillId="0" borderId="4" xfId="0" applyFont="1" applyBorder="1" applyAlignment="1">
      <alignment vertical="center"/>
    </xf>
    <xf numFmtId="0" fontId="42" fillId="0" borderId="1" xfId="0" applyFont="1" applyBorder="1" applyAlignment="1">
      <alignment vertical="center"/>
    </xf>
    <xf numFmtId="164" fontId="22" fillId="0" borderId="3" xfId="0" applyNumberFormat="1" applyFont="1" applyBorder="1" applyAlignment="1">
      <alignment horizontal="center" vertical="center"/>
    </xf>
    <xf numFmtId="164" fontId="22" fillId="0" borderId="4" xfId="0" applyNumberFormat="1" applyFont="1" applyBorder="1" applyAlignment="1">
      <alignment horizontal="center" vertical="center"/>
    </xf>
    <xf numFmtId="0" fontId="42" fillId="0" borderId="1" xfId="0" applyFont="1" applyBorder="1" applyAlignment="1">
      <alignment horizontal="center" vertical="center"/>
    </xf>
    <xf numFmtId="164" fontId="42" fillId="0" borderId="1" xfId="0" applyNumberFormat="1" applyFont="1" applyBorder="1" applyAlignment="1">
      <alignment horizontal="center" vertical="center"/>
    </xf>
    <xf numFmtId="164" fontId="22" fillId="0" borderId="1" xfId="0" applyNumberFormat="1" applyFont="1" applyBorder="1" applyAlignment="1">
      <alignment horizontal="center"/>
    </xf>
    <xf numFmtId="164" fontId="42" fillId="0" borderId="1" xfId="0" applyNumberFormat="1" applyFont="1" applyBorder="1" applyAlignment="1">
      <alignment horizontal="center"/>
    </xf>
    <xf numFmtId="0" fontId="42" fillId="0" borderId="3" xfId="0" applyFont="1" applyBorder="1" applyAlignment="1">
      <alignment horizontal="center"/>
    </xf>
    <xf numFmtId="0" fontId="42" fillId="0" borderId="4" xfId="0" applyFont="1" applyBorder="1" applyAlignment="1">
      <alignment horizontal="center"/>
    </xf>
    <xf numFmtId="164" fontId="42" fillId="0" borderId="3" xfId="0" applyNumberFormat="1" applyFont="1" applyBorder="1" applyAlignment="1">
      <alignment horizontal="center"/>
    </xf>
    <xf numFmtId="164" fontId="42" fillId="0" borderId="4" xfId="0" applyNumberFormat="1" applyFont="1" applyBorder="1" applyAlignment="1">
      <alignment horizontal="center"/>
    </xf>
    <xf numFmtId="0" fontId="42" fillId="0" borderId="1" xfId="0" applyFont="1" applyBorder="1" applyAlignment="1">
      <alignment horizontal="center" vertical="center" wrapText="1"/>
    </xf>
    <xf numFmtId="0" fontId="42" fillId="0" borderId="1" xfId="0" applyFont="1" applyBorder="1" applyAlignment="1">
      <alignment horizontal="center" vertical="center" textRotation="90"/>
    </xf>
    <xf numFmtId="164" fontId="74" fillId="0" borderId="3" xfId="0" applyNumberFormat="1" applyFont="1" applyBorder="1" applyAlignment="1">
      <alignment horizontal="center" vertical="center"/>
    </xf>
    <xf numFmtId="0" fontId="74" fillId="0" borderId="4" xfId="0" applyFont="1" applyBorder="1" applyAlignment="1">
      <alignment horizontal="center" vertical="center"/>
    </xf>
    <xf numFmtId="0" fontId="36" fillId="0" borderId="3" xfId="0" applyFont="1" applyBorder="1" applyAlignment="1">
      <alignment horizontal="left" vertical="center"/>
    </xf>
    <xf numFmtId="0" fontId="36" fillId="0" borderId="5" xfId="0" applyFont="1" applyBorder="1" applyAlignment="1">
      <alignment horizontal="left" vertical="center"/>
    </xf>
    <xf numFmtId="0" fontId="36" fillId="0" borderId="4" xfId="0" applyFont="1" applyBorder="1" applyAlignment="1">
      <alignment horizontal="left"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164" fontId="36" fillId="0" borderId="3" xfId="0" applyNumberFormat="1" applyFont="1" applyBorder="1" applyAlignment="1">
      <alignment horizontal="center" vertical="center"/>
    </xf>
    <xf numFmtId="0" fontId="36" fillId="0" borderId="5" xfId="0" applyFont="1" applyBorder="1" applyAlignment="1">
      <alignment horizontal="center" vertical="center"/>
    </xf>
    <xf numFmtId="49" fontId="93" fillId="0" borderId="3" xfId="0" applyNumberFormat="1" applyFont="1" applyBorder="1" applyAlignment="1">
      <alignment horizontal="left" vertical="top" wrapText="1"/>
    </xf>
    <xf numFmtId="49" fontId="93" fillId="0" borderId="4" xfId="0" applyNumberFormat="1" applyFont="1" applyBorder="1" applyAlignment="1">
      <alignment horizontal="left" vertical="top" wrapText="1"/>
    </xf>
    <xf numFmtId="0" fontId="93" fillId="0" borderId="3" xfId="0" applyFont="1" applyBorder="1" applyAlignment="1">
      <alignment horizontal="left" vertical="top" wrapText="1"/>
    </xf>
    <xf numFmtId="0" fontId="93" fillId="0" borderId="4" xfId="0" applyFont="1" applyBorder="1" applyAlignment="1">
      <alignment horizontal="left" vertical="top" wrapText="1"/>
    </xf>
    <xf numFmtId="0" fontId="22" fillId="0" borderId="31" xfId="0" applyFont="1" applyBorder="1" applyAlignment="1">
      <alignment horizontal="left" vertical="center"/>
    </xf>
    <xf numFmtId="0" fontId="22" fillId="0" borderId="27" xfId="0" applyFont="1" applyBorder="1" applyAlignment="1">
      <alignment horizontal="left" vertical="center"/>
    </xf>
    <xf numFmtId="0" fontId="22" fillId="0" borderId="28" xfId="0" applyFont="1" applyBorder="1" applyAlignment="1">
      <alignment horizontal="left" vertical="center"/>
    </xf>
    <xf numFmtId="0" fontId="22" fillId="0" borderId="15" xfId="0" applyFont="1" applyBorder="1" applyAlignment="1">
      <alignment horizontal="left" vertical="center"/>
    </xf>
    <xf numFmtId="0" fontId="22" fillId="0" borderId="20" xfId="0" applyFont="1" applyBorder="1" applyAlignment="1">
      <alignment horizontal="center" vertical="center"/>
    </xf>
    <xf numFmtId="0" fontId="22" fillId="0" borderId="2" xfId="0" applyFont="1" applyBorder="1" applyAlignment="1">
      <alignment horizontal="center" vertical="center"/>
    </xf>
    <xf numFmtId="0" fontId="42" fillId="0" borderId="39" xfId="0" applyFont="1" applyBorder="1" applyAlignment="1">
      <alignment horizontal="left" vertical="center" wrapText="1"/>
    </xf>
    <xf numFmtId="0" fontId="22" fillId="0" borderId="22" xfId="0" applyFont="1" applyBorder="1" applyAlignment="1">
      <alignment horizontal="center" vertical="center" textRotation="90" wrapText="1"/>
    </xf>
    <xf numFmtId="0" fontId="42" fillId="0" borderId="5" xfId="0" applyFont="1" applyBorder="1" applyAlignment="1">
      <alignment horizontal="center"/>
    </xf>
    <xf numFmtId="0" fontId="22" fillId="0" borderId="51" xfId="0" applyFont="1" applyBorder="1" applyAlignment="1">
      <alignment horizontal="center" vertical="center" textRotation="90" wrapText="1"/>
    </xf>
    <xf numFmtId="0" fontId="22" fillId="0" borderId="72" xfId="0" applyFont="1" applyBorder="1" applyAlignment="1">
      <alignment horizontal="center" vertical="center" textRotation="90" wrapText="1"/>
    </xf>
    <xf numFmtId="0" fontId="22" fillId="0" borderId="70" xfId="0" applyFont="1" applyBorder="1" applyAlignment="1">
      <alignment horizontal="left" vertical="center"/>
    </xf>
    <xf numFmtId="0" fontId="22" fillId="0" borderId="71" xfId="0" applyFont="1" applyBorder="1" applyAlignment="1">
      <alignment horizontal="left" vertical="center"/>
    </xf>
    <xf numFmtId="0" fontId="22" fillId="0" borderId="3" xfId="0" applyFont="1" applyBorder="1" applyAlignment="1">
      <alignment horizontal="left"/>
    </xf>
    <xf numFmtId="0" fontId="42" fillId="0" borderId="5" xfId="0" applyFont="1" applyBorder="1" applyAlignment="1">
      <alignment horizontal="left"/>
    </xf>
    <xf numFmtId="0" fontId="42" fillId="0" borderId="4" xfId="0" applyFont="1" applyBorder="1" applyAlignment="1">
      <alignment horizontal="left"/>
    </xf>
    <xf numFmtId="0" fontId="36" fillId="0" borderId="1" xfId="0" applyFont="1" applyBorder="1" applyAlignment="1">
      <alignment horizontal="left" vertical="center"/>
    </xf>
    <xf numFmtId="0" fontId="36" fillId="0" borderId="1" xfId="0" applyFont="1" applyBorder="1" applyAlignment="1">
      <alignment horizontal="center" vertical="center"/>
    </xf>
    <xf numFmtId="164" fontId="36" fillId="0" borderId="1" xfId="0" applyNumberFormat="1" applyFont="1" applyBorder="1" applyAlignment="1">
      <alignment horizontal="center" vertical="center"/>
    </xf>
    <xf numFmtId="0" fontId="22" fillId="0" borderId="10" xfId="0" applyFont="1" applyBorder="1" applyAlignment="1">
      <alignment horizontal="left" vertical="center"/>
    </xf>
    <xf numFmtId="0" fontId="22" fillId="0" borderId="7" xfId="0" applyFont="1" applyBorder="1" applyAlignment="1">
      <alignment horizontal="left" vertical="center"/>
    </xf>
    <xf numFmtId="0" fontId="42" fillId="0" borderId="10" xfId="0" applyFont="1" applyBorder="1" applyAlignment="1">
      <alignment horizontal="center"/>
    </xf>
    <xf numFmtId="0" fontId="42" fillId="0" borderId="11" xfId="0" applyFont="1" applyBorder="1" applyAlignment="1">
      <alignment horizontal="left" vertical="center"/>
    </xf>
    <xf numFmtId="0" fontId="42" fillId="0" borderId="0" xfId="0" applyFont="1" applyAlignment="1">
      <alignment horizontal="left" vertical="center"/>
    </xf>
    <xf numFmtId="0" fontId="42" fillId="0" borderId="13" xfId="0" applyFont="1" applyBorder="1" applyAlignment="1">
      <alignment horizontal="left" vertical="center"/>
    </xf>
    <xf numFmtId="0" fontId="42" fillId="0" borderId="8" xfId="0" applyFont="1" applyBorder="1" applyAlignment="1">
      <alignment horizontal="left" vertical="center"/>
    </xf>
    <xf numFmtId="0" fontId="42" fillId="0" borderId="12" xfId="0" applyFont="1" applyBorder="1" applyAlignment="1">
      <alignment horizontal="left" vertical="center"/>
    </xf>
    <xf numFmtId="0" fontId="42" fillId="0" borderId="9" xfId="0" applyFont="1" applyBorder="1" applyAlignment="1">
      <alignment horizontal="left" vertical="center"/>
    </xf>
    <xf numFmtId="0" fontId="42" fillId="0" borderId="0" xfId="0" applyFont="1" applyAlignment="1">
      <alignment horizontal="left" vertical="center" wrapText="1"/>
    </xf>
    <xf numFmtId="0" fontId="47" fillId="0" borderId="10" xfId="0" applyFont="1" applyBorder="1" applyAlignment="1">
      <alignment horizontal="center" vertical="center" wrapText="1"/>
    </xf>
    <xf numFmtId="0" fontId="22" fillId="0" borderId="14" xfId="0" applyFont="1" applyBorder="1" applyAlignment="1">
      <alignment horizontal="left" vertical="center"/>
    </xf>
    <xf numFmtId="0" fontId="42" fillId="0" borderId="1" xfId="0" applyFont="1" applyBorder="1" applyAlignment="1">
      <alignment horizontal="center" textRotation="90" wrapText="1"/>
    </xf>
    <xf numFmtId="0" fontId="42" fillId="0" borderId="6" xfId="0" applyFont="1" applyBorder="1" applyAlignment="1">
      <alignment horizontal="left" vertical="center"/>
    </xf>
    <xf numFmtId="0" fontId="42" fillId="0" borderId="10" xfId="0" applyFont="1" applyBorder="1" applyAlignment="1">
      <alignment horizontal="left" vertical="center"/>
    </xf>
    <xf numFmtId="0" fontId="42" fillId="0" borderId="7" xfId="0" applyFont="1" applyBorder="1" applyAlignment="1">
      <alignment horizontal="left" vertical="center"/>
    </xf>
    <xf numFmtId="0" fontId="42" fillId="0" borderId="5" xfId="0" applyFont="1" applyBorder="1" applyAlignment="1">
      <alignment horizontal="center" vertical="center"/>
    </xf>
    <xf numFmtId="0" fontId="47" fillId="0" borderId="0" xfId="0" applyFont="1" applyAlignment="1">
      <alignment horizontal="right" vertical="center"/>
    </xf>
    <xf numFmtId="0" fontId="48" fillId="0" borderId="0" xfId="0" applyFont="1" applyAlignment="1">
      <alignment horizontal="center" vertical="center"/>
    </xf>
    <xf numFmtId="0" fontId="47" fillId="2" borderId="1" xfId="0" applyFont="1" applyFill="1" applyBorder="1" applyAlignment="1">
      <alignment horizontal="left" vertical="center"/>
    </xf>
    <xf numFmtId="0" fontId="47" fillId="2" borderId="3" xfId="0" applyFont="1" applyFill="1" applyBorder="1" applyAlignment="1">
      <alignment horizontal="left" vertical="center"/>
    </xf>
    <xf numFmtId="0" fontId="0" fillId="2" borderId="5" xfId="0" applyFont="1" applyFill="1" applyBorder="1" applyAlignment="1">
      <alignment horizontal="left" vertical="center"/>
    </xf>
    <xf numFmtId="0" fontId="0" fillId="2" borderId="4" xfId="0" applyFont="1" applyFill="1" applyBorder="1" applyAlignment="1">
      <alignment horizontal="left" vertical="center"/>
    </xf>
    <xf numFmtId="0" fontId="47" fillId="2" borderId="3" xfId="0" applyFont="1" applyFill="1" applyBorder="1" applyAlignment="1">
      <alignment vertical="center"/>
    </xf>
    <xf numFmtId="0" fontId="0" fillId="2" borderId="5" xfId="0" applyFont="1" applyFill="1" applyBorder="1" applyAlignment="1">
      <alignment vertical="center"/>
    </xf>
    <xf numFmtId="0" fontId="0" fillId="2" borderId="4" xfId="0" applyFont="1" applyFill="1" applyBorder="1" applyAlignment="1">
      <alignment vertical="center"/>
    </xf>
    <xf numFmtId="0" fontId="47" fillId="0" borderId="3" xfId="0" applyFont="1" applyBorder="1" applyAlignment="1">
      <alignment horizontal="center" vertical="center"/>
    </xf>
    <xf numFmtId="0" fontId="47" fillId="0" borderId="4" xfId="0" applyFont="1" applyBorder="1" applyAlignment="1">
      <alignment horizontal="center" vertical="center"/>
    </xf>
    <xf numFmtId="0" fontId="48" fillId="0" borderId="3" xfId="0" applyFont="1" applyBorder="1" applyAlignment="1">
      <alignment horizontal="left" vertical="center"/>
    </xf>
    <xf numFmtId="0" fontId="48" fillId="0" borderId="5" xfId="0" applyFont="1" applyBorder="1" applyAlignment="1">
      <alignment horizontal="left" vertical="center"/>
    </xf>
    <xf numFmtId="0" fontId="48" fillId="0" borderId="4" xfId="0" applyFont="1" applyBorder="1" applyAlignment="1">
      <alignment horizontal="left" vertical="center"/>
    </xf>
    <xf numFmtId="165" fontId="48" fillId="0" borderId="3" xfId="0" applyNumberFormat="1" applyFont="1" applyBorder="1" applyAlignment="1">
      <alignment horizontal="center" vertical="center"/>
    </xf>
    <xf numFmtId="165" fontId="48" fillId="0" borderId="4" xfId="0" applyNumberFormat="1" applyFont="1" applyBorder="1" applyAlignment="1">
      <alignment horizontal="center" vertical="center"/>
    </xf>
    <xf numFmtId="0" fontId="47" fillId="0" borderId="1" xfId="0" applyFont="1" applyBorder="1" applyAlignment="1">
      <alignment horizontal="left" vertical="center"/>
    </xf>
    <xf numFmtId="0" fontId="47" fillId="0" borderId="3" xfId="0" applyFont="1" applyBorder="1" applyAlignment="1">
      <alignment horizontal="left" vertical="center"/>
    </xf>
    <xf numFmtId="0" fontId="0" fillId="0" borderId="5" xfId="0" applyFont="1" applyBorder="1" applyAlignment="1">
      <alignment horizontal="left" vertical="center"/>
    </xf>
    <xf numFmtId="0" fontId="0" fillId="0" borderId="4" xfId="0" applyFont="1" applyBorder="1" applyAlignment="1">
      <alignment horizontal="left" vertical="center"/>
    </xf>
    <xf numFmtId="0" fontId="47" fillId="0" borderId="5" xfId="0" applyFont="1" applyBorder="1" applyAlignment="1">
      <alignment horizontal="left" vertical="center"/>
    </xf>
    <xf numFmtId="0" fontId="47" fillId="0" borderId="4" xfId="0" applyFont="1" applyBorder="1" applyAlignment="1">
      <alignment horizontal="left" vertical="center"/>
    </xf>
    <xf numFmtId="0" fontId="47" fillId="0" borderId="6" xfId="0" applyFont="1" applyBorder="1" applyAlignment="1">
      <alignment horizontal="center" vertical="center"/>
    </xf>
    <xf numFmtId="0" fontId="47" fillId="0" borderId="10" xfId="0" applyFont="1" applyBorder="1" applyAlignment="1">
      <alignment horizontal="center" vertical="center"/>
    </xf>
    <xf numFmtId="0" fontId="47" fillId="0" borderId="7" xfId="0" applyFont="1" applyBorder="1" applyAlignment="1">
      <alignment horizontal="center" vertical="center"/>
    </xf>
    <xf numFmtId="0" fontId="47" fillId="0" borderId="8" xfId="0" applyFont="1" applyBorder="1" applyAlignment="1">
      <alignment horizontal="center" vertical="center"/>
    </xf>
    <xf numFmtId="0" fontId="47" fillId="0" borderId="12" xfId="0" applyFont="1" applyBorder="1" applyAlignment="1">
      <alignment horizontal="center" vertical="center"/>
    </xf>
    <xf numFmtId="0" fontId="47" fillId="0" borderId="9" xfId="0" applyFont="1" applyBorder="1" applyAlignment="1">
      <alignment horizontal="center" vertical="center"/>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49" fillId="0" borderId="1" xfId="0" applyFont="1" applyBorder="1" applyAlignment="1">
      <alignment horizontal="center"/>
    </xf>
    <xf numFmtId="165" fontId="47" fillId="0" borderId="3" xfId="0" applyNumberFormat="1" applyFont="1" applyBorder="1" applyAlignment="1">
      <alignment horizontal="center" vertical="center"/>
    </xf>
    <xf numFmtId="165" fontId="47" fillId="0" borderId="4" xfId="0" applyNumberFormat="1" applyFont="1" applyBorder="1" applyAlignment="1">
      <alignment horizontal="center" vertical="center"/>
    </xf>
    <xf numFmtId="165" fontId="47" fillId="0" borderId="1" xfId="0" applyNumberFormat="1" applyFont="1" applyBorder="1" applyAlignment="1">
      <alignment horizontal="center" vertical="center"/>
    </xf>
    <xf numFmtId="0" fontId="47" fillId="0" borderId="3" xfId="0" applyFont="1" applyBorder="1" applyAlignment="1">
      <alignment horizontal="center"/>
    </xf>
    <xf numFmtId="0" fontId="47" fillId="0" borderId="5" xfId="0" applyFont="1" applyBorder="1" applyAlignment="1">
      <alignment horizontal="center"/>
    </xf>
    <xf numFmtId="0" fontId="47" fillId="0" borderId="4" xfId="0" applyFont="1" applyBorder="1" applyAlignment="1">
      <alignment horizontal="center"/>
    </xf>
    <xf numFmtId="0" fontId="48" fillId="0" borderId="3" xfId="0" applyFont="1" applyBorder="1" applyAlignment="1">
      <alignment horizontal="left" vertical="center" wrapText="1"/>
    </xf>
    <xf numFmtId="0" fontId="48" fillId="0" borderId="4" xfId="0" applyFont="1" applyBorder="1" applyAlignment="1">
      <alignment horizontal="left" vertical="center" wrapText="1"/>
    </xf>
    <xf numFmtId="165" fontId="48" fillId="0" borderId="3" xfId="0" applyNumberFormat="1" applyFont="1" applyBorder="1" applyAlignment="1">
      <alignment horizontal="center"/>
    </xf>
    <xf numFmtId="165" fontId="48" fillId="0" borderId="4" xfId="0" applyNumberFormat="1" applyFont="1" applyBorder="1" applyAlignment="1">
      <alignment horizontal="center"/>
    </xf>
    <xf numFmtId="165" fontId="48" fillId="0" borderId="1" xfId="0" applyNumberFormat="1" applyFont="1" applyBorder="1" applyAlignment="1">
      <alignment horizontal="center"/>
    </xf>
    <xf numFmtId="0" fontId="47" fillId="0" borderId="3" xfId="0" applyFont="1" applyBorder="1" applyAlignment="1">
      <alignment horizontal="left" vertical="center" wrapText="1"/>
    </xf>
    <xf numFmtId="0" fontId="47" fillId="0" borderId="4" xfId="0" applyFont="1" applyBorder="1" applyAlignment="1">
      <alignment horizontal="left" vertical="center" wrapText="1"/>
    </xf>
    <xf numFmtId="165" fontId="49" fillId="0" borderId="3" xfId="0" applyNumberFormat="1" applyFont="1" applyBorder="1" applyAlignment="1">
      <alignment horizontal="center"/>
    </xf>
    <xf numFmtId="165" fontId="49" fillId="0" borderId="4" xfId="0" applyNumberFormat="1" applyFont="1" applyBorder="1" applyAlignment="1">
      <alignment horizontal="center"/>
    </xf>
    <xf numFmtId="165" fontId="49" fillId="0" borderId="1" xfId="0" applyNumberFormat="1" applyFont="1" applyBorder="1" applyAlignment="1">
      <alignment horizontal="center"/>
    </xf>
    <xf numFmtId="165" fontId="47" fillId="0" borderId="3" xfId="0" applyNumberFormat="1" applyFont="1" applyBorder="1" applyAlignment="1">
      <alignment horizontal="center"/>
    </xf>
    <xf numFmtId="165" fontId="47" fillId="0" borderId="4" xfId="0" applyNumberFormat="1" applyFont="1" applyBorder="1" applyAlignment="1">
      <alignment horizontal="center"/>
    </xf>
    <xf numFmtId="165" fontId="47" fillId="0" borderId="1" xfId="0" applyNumberFormat="1" applyFont="1" applyBorder="1" applyAlignment="1">
      <alignment horizontal="center"/>
    </xf>
    <xf numFmtId="0" fontId="47" fillId="0" borderId="3" xfId="0" applyFont="1" applyBorder="1" applyAlignment="1">
      <alignment horizontal="left" wrapText="1"/>
    </xf>
    <xf numFmtId="0" fontId="47" fillId="0" borderId="4" xfId="0" applyFont="1" applyBorder="1" applyAlignment="1">
      <alignment horizontal="left" wrapText="1"/>
    </xf>
    <xf numFmtId="0" fontId="47" fillId="0" borderId="1" xfId="0" applyFont="1" applyBorder="1" applyAlignment="1">
      <alignment horizontal="center"/>
    </xf>
    <xf numFmtId="0" fontId="49" fillId="0" borderId="4" xfId="0" applyFont="1" applyBorder="1" applyAlignment="1">
      <alignment horizontal="center"/>
    </xf>
    <xf numFmtId="0" fontId="47" fillId="0" borderId="1" xfId="0" applyFont="1" applyBorder="1" applyAlignment="1">
      <alignment horizontal="center" vertical="center"/>
    </xf>
    <xf numFmtId="0" fontId="47" fillId="0" borderId="3" xfId="0" applyFont="1" applyBorder="1" applyAlignment="1">
      <alignment horizontal="center" vertical="center" wrapText="1"/>
    </xf>
    <xf numFmtId="0" fontId="47" fillId="0" borderId="4" xfId="0" applyFont="1" applyBorder="1" applyAlignment="1">
      <alignment horizontal="center" vertical="center" wrapText="1"/>
    </xf>
    <xf numFmtId="0" fontId="47" fillId="0" borderId="3" xfId="0" applyFont="1" applyBorder="1" applyAlignment="1">
      <alignment horizontal="center" vertical="center" textRotation="90"/>
    </xf>
    <xf numFmtId="0" fontId="47" fillId="0" borderId="4" xfId="0" applyFont="1" applyBorder="1" applyAlignment="1">
      <alignment horizontal="center" vertical="center" textRotation="90"/>
    </xf>
    <xf numFmtId="0" fontId="48" fillId="0" borderId="3" xfId="0" applyFont="1" applyBorder="1" applyAlignment="1">
      <alignment horizontal="left"/>
    </xf>
    <xf numFmtId="0" fontId="47" fillId="0" borderId="5" xfId="0" applyFont="1" applyBorder="1" applyAlignment="1">
      <alignment horizontal="left"/>
    </xf>
    <xf numFmtId="0" fontId="47" fillId="0" borderId="4" xfId="0" applyFont="1" applyBorder="1" applyAlignment="1">
      <alignment horizontal="left"/>
    </xf>
    <xf numFmtId="165" fontId="49" fillId="0" borderId="3" xfId="0" applyNumberFormat="1" applyFont="1" applyBorder="1" applyAlignment="1">
      <alignment horizontal="center" vertical="center"/>
    </xf>
    <xf numFmtId="165" fontId="49" fillId="0" borderId="4" xfId="0" applyNumberFormat="1" applyFont="1" applyBorder="1" applyAlignment="1">
      <alignment horizontal="center" vertical="center"/>
    </xf>
    <xf numFmtId="0" fontId="75" fillId="0" borderId="1" xfId="0" applyFont="1" applyBorder="1" applyAlignment="1">
      <alignment horizontal="left" vertical="center"/>
    </xf>
    <xf numFmtId="0" fontId="75" fillId="0" borderId="3" xfId="0" applyFont="1" applyBorder="1" applyAlignment="1">
      <alignment horizontal="center" vertical="center"/>
    </xf>
    <xf numFmtId="0" fontId="75" fillId="0" borderId="4" xfId="0" applyFont="1" applyBorder="1" applyAlignment="1">
      <alignment horizontal="center" vertical="center"/>
    </xf>
    <xf numFmtId="165" fontId="75" fillId="0" borderId="3" xfId="0" applyNumberFormat="1" applyFont="1" applyBorder="1" applyAlignment="1">
      <alignment horizontal="center" vertical="center"/>
    </xf>
    <xf numFmtId="165" fontId="75" fillId="0" borderId="4" xfId="0" applyNumberFormat="1" applyFont="1" applyBorder="1" applyAlignment="1">
      <alignment horizontal="center" vertical="center"/>
    </xf>
    <xf numFmtId="0" fontId="47" fillId="0" borderId="5" xfId="0" applyFont="1" applyBorder="1" applyAlignment="1">
      <alignment horizontal="center" vertical="center"/>
    </xf>
    <xf numFmtId="0" fontId="48" fillId="0" borderId="3" xfId="0" applyFont="1" applyBorder="1" applyAlignment="1">
      <alignment horizontal="center"/>
    </xf>
    <xf numFmtId="0" fontId="48" fillId="0" borderId="4" xfId="0" applyFont="1" applyBorder="1" applyAlignment="1">
      <alignment horizontal="center"/>
    </xf>
    <xf numFmtId="0" fontId="76" fillId="0" borderId="3" xfId="0" applyFont="1" applyBorder="1" applyAlignment="1">
      <alignment horizontal="left" wrapText="1"/>
    </xf>
    <xf numFmtId="0" fontId="76" fillId="0" borderId="4" xfId="0" applyFont="1" applyBorder="1" applyAlignment="1">
      <alignment horizontal="left" wrapText="1"/>
    </xf>
    <xf numFmtId="0" fontId="76" fillId="0" borderId="3" xfId="0" applyFont="1" applyBorder="1" applyAlignment="1">
      <alignment horizontal="center" wrapText="1"/>
    </xf>
    <xf numFmtId="0" fontId="76" fillId="0" borderId="4" xfId="0" applyFont="1" applyBorder="1" applyAlignment="1">
      <alignment horizontal="center" wrapText="1"/>
    </xf>
    <xf numFmtId="0" fontId="48" fillId="0" borderId="10" xfId="0" applyFont="1" applyBorder="1" applyAlignment="1">
      <alignment horizontal="left" vertical="center"/>
    </xf>
    <xf numFmtId="0" fontId="48" fillId="0" borderId="7" xfId="0" applyFont="1" applyBorder="1" applyAlignment="1">
      <alignment horizontal="left" vertical="center"/>
    </xf>
    <xf numFmtId="49" fontId="47" fillId="0" borderId="1" xfId="0" applyNumberFormat="1" applyFont="1" applyBorder="1" applyAlignment="1">
      <alignment horizontal="center"/>
    </xf>
    <xf numFmtId="0" fontId="47" fillId="0" borderId="1" xfId="0" applyFont="1" applyBorder="1" applyAlignment="1">
      <alignment horizontal="left" vertical="center" wrapText="1"/>
    </xf>
    <xf numFmtId="0" fontId="70" fillId="2" borderId="5" xfId="0" applyFont="1" applyFill="1" applyBorder="1" applyAlignment="1">
      <alignment horizontal="left" vertical="top" wrapText="1"/>
    </xf>
    <xf numFmtId="0" fontId="47" fillId="2" borderId="4" xfId="0" applyFont="1" applyFill="1" applyBorder="1" applyAlignment="1">
      <alignment horizontal="left" vertical="center"/>
    </xf>
    <xf numFmtId="0" fontId="49" fillId="0" borderId="3" xfId="0" applyFont="1" applyBorder="1" applyAlignment="1">
      <alignment horizontal="center"/>
    </xf>
    <xf numFmtId="0" fontId="47" fillId="2" borderId="7" xfId="0" applyFont="1" applyFill="1" applyBorder="1" applyAlignment="1">
      <alignment horizontal="center" vertical="center"/>
    </xf>
    <xf numFmtId="0" fontId="47" fillId="2" borderId="8" xfId="0" applyFont="1" applyFill="1" applyBorder="1" applyAlignment="1">
      <alignment horizontal="center" vertical="center"/>
    </xf>
    <xf numFmtId="0" fontId="47" fillId="2" borderId="12" xfId="0" applyFont="1" applyFill="1" applyBorder="1" applyAlignment="1">
      <alignment horizontal="center" vertical="center"/>
    </xf>
    <xf numFmtId="0" fontId="47" fillId="2" borderId="9" xfId="0" applyFont="1" applyFill="1" applyBorder="1" applyAlignment="1">
      <alignment horizontal="center" vertical="center"/>
    </xf>
    <xf numFmtId="0" fontId="47" fillId="2" borderId="1" xfId="0" applyFont="1" applyFill="1" applyBorder="1" applyAlignment="1">
      <alignment horizontal="center" vertical="center" wrapText="1"/>
    </xf>
    <xf numFmtId="0" fontId="47" fillId="2" borderId="14" xfId="0" applyFont="1" applyFill="1" applyBorder="1" applyAlignment="1">
      <alignment horizontal="center" vertical="center" textRotation="90" wrapText="1"/>
    </xf>
    <xf numFmtId="0" fontId="47" fillId="2" borderId="3" xfId="0" applyFont="1" applyFill="1" applyBorder="1" applyAlignment="1">
      <alignment horizontal="left"/>
    </xf>
    <xf numFmtId="0" fontId="47" fillId="2" borderId="5" xfId="0" applyFont="1" applyFill="1" applyBorder="1" applyAlignment="1">
      <alignment horizontal="left"/>
    </xf>
    <xf numFmtId="0" fontId="47" fillId="2" borderId="4" xfId="0" applyFont="1" applyFill="1" applyBorder="1" applyAlignment="1">
      <alignment horizontal="left"/>
    </xf>
    <xf numFmtId="0" fontId="7" fillId="0" borderId="5" xfId="0" applyFont="1" applyBorder="1" applyAlignment="1">
      <alignment horizontal="left" vertical="center" wrapText="1"/>
    </xf>
    <xf numFmtId="164" fontId="11" fillId="0" borderId="3" xfId="0" applyNumberFormat="1" applyFont="1" applyBorder="1" applyAlignment="1">
      <alignment horizontal="center" vertical="center"/>
    </xf>
    <xf numFmtId="164" fontId="11" fillId="0" borderId="4" xfId="0" applyNumberFormat="1" applyFont="1" applyBorder="1" applyAlignment="1">
      <alignment horizontal="center" vertical="center"/>
    </xf>
    <xf numFmtId="0" fontId="7" fillId="2" borderId="8" xfId="0" applyFont="1" applyFill="1" applyBorder="1" applyAlignment="1">
      <alignment horizontal="left" vertical="center"/>
    </xf>
    <xf numFmtId="0" fontId="7" fillId="2" borderId="12" xfId="0" applyFont="1" applyFill="1" applyBorder="1" applyAlignment="1">
      <alignment horizontal="left" vertical="center"/>
    </xf>
    <xf numFmtId="0" fontId="7" fillId="2" borderId="9" xfId="0" applyFont="1" applyFill="1" applyBorder="1" applyAlignment="1">
      <alignment horizontal="left" vertical="center"/>
    </xf>
    <xf numFmtId="164" fontId="20" fillId="0" borderId="4" xfId="0" applyNumberFormat="1" applyFont="1" applyBorder="1" applyAlignment="1">
      <alignment horizontal="center" vertical="center"/>
    </xf>
    <xf numFmtId="164" fontId="20" fillId="0" borderId="3" xfId="0" applyNumberFormat="1" applyFont="1" applyBorder="1" applyAlignment="1">
      <alignment horizontal="center"/>
    </xf>
    <xf numFmtId="164" fontId="20" fillId="0" borderId="4" xfId="0" applyNumberFormat="1" applyFont="1" applyBorder="1" applyAlignment="1">
      <alignment horizontal="center"/>
    </xf>
    <xf numFmtId="164" fontId="48" fillId="0" borderId="3" xfId="0" applyNumberFormat="1" applyFont="1" applyBorder="1" applyAlignment="1">
      <alignment horizontal="center" vertical="center"/>
    </xf>
    <xf numFmtId="164" fontId="48" fillId="0" borderId="4" xfId="0" applyNumberFormat="1" applyFont="1" applyBorder="1" applyAlignment="1">
      <alignment horizontal="center" vertical="center"/>
    </xf>
    <xf numFmtId="164" fontId="47" fillId="0" borderId="1" xfId="0" applyNumberFormat="1" applyFont="1" applyBorder="1" applyAlignment="1">
      <alignment horizontal="center" vertical="center"/>
    </xf>
    <xf numFmtId="0" fontId="47" fillId="0" borderId="0" xfId="0" applyFont="1" applyAlignment="1">
      <alignment horizontal="center" vertical="center" wrapText="1"/>
    </xf>
    <xf numFmtId="0" fontId="47" fillId="0" borderId="2" xfId="0" applyFont="1" applyBorder="1" applyAlignment="1">
      <alignment horizontal="center" textRotation="90" wrapText="1"/>
    </xf>
    <xf numFmtId="0" fontId="47" fillId="0" borderId="14" xfId="0" applyFont="1" applyBorder="1" applyAlignment="1">
      <alignment horizontal="center" textRotation="90" wrapText="1"/>
    </xf>
    <xf numFmtId="0" fontId="47" fillId="0" borderId="1" xfId="0" applyFont="1" applyBorder="1" applyAlignment="1">
      <alignment horizontal="center" textRotation="90" wrapText="1"/>
    </xf>
    <xf numFmtId="0" fontId="53" fillId="0" borderId="3" xfId="0" applyFont="1" applyBorder="1" applyAlignment="1">
      <alignment vertical="top" wrapText="1"/>
    </xf>
    <xf numFmtId="0" fontId="53" fillId="0" borderId="4" xfId="0" applyFont="1" applyBorder="1" applyAlignment="1">
      <alignment vertical="top" wrapText="1"/>
    </xf>
    <xf numFmtId="0" fontId="75" fillId="0" borderId="3" xfId="0" applyFont="1" applyBorder="1" applyAlignment="1">
      <alignment horizontal="left" vertical="center" wrapText="1"/>
    </xf>
    <xf numFmtId="0" fontId="75" fillId="0" borderId="4" xfId="0" applyFont="1" applyBorder="1" applyAlignment="1">
      <alignment horizontal="left" vertical="center" wrapText="1"/>
    </xf>
    <xf numFmtId="0" fontId="81" fillId="0" borderId="3" xfId="0" applyFont="1" applyBorder="1" applyAlignment="1">
      <alignment horizontal="left" wrapText="1"/>
    </xf>
    <xf numFmtId="0" fontId="82" fillId="0" borderId="5" xfId="0" applyFont="1" applyBorder="1" applyAlignment="1">
      <alignment horizontal="left" wrapText="1"/>
    </xf>
    <xf numFmtId="0" fontId="1" fillId="0" borderId="8" xfId="0" applyFont="1" applyBorder="1" applyAlignment="1">
      <alignment horizontal="center"/>
    </xf>
    <xf numFmtId="0" fontId="1" fillId="0" borderId="12" xfId="0" applyFont="1" applyBorder="1" applyAlignment="1">
      <alignment horizontal="center"/>
    </xf>
    <xf numFmtId="0" fontId="76" fillId="0" borderId="3" xfId="0" applyFont="1" applyBorder="1" applyAlignment="1">
      <alignment horizontal="left" vertical="center" wrapText="1"/>
    </xf>
    <xf numFmtId="0" fontId="76" fillId="0" borderId="4" xfId="0" applyFont="1" applyBorder="1" applyAlignment="1">
      <alignment horizontal="left" vertical="center" wrapText="1"/>
    </xf>
    <xf numFmtId="0" fontId="37" fillId="0" borderId="47" xfId="0" applyFont="1" applyFill="1" applyBorder="1" applyAlignment="1">
      <alignment horizontal="left" vertical="center" wrapText="1"/>
    </xf>
    <xf numFmtId="0" fontId="37" fillId="0" borderId="20" xfId="0" applyFont="1" applyFill="1" applyBorder="1" applyAlignment="1">
      <alignment horizontal="left" vertical="center" wrapText="1"/>
    </xf>
    <xf numFmtId="0" fontId="37" fillId="0" borderId="21" xfId="0" applyFont="1" applyFill="1" applyBorder="1" applyAlignment="1">
      <alignment horizontal="left" vertical="center" wrapText="1"/>
    </xf>
    <xf numFmtId="0" fontId="22" fillId="0" borderId="30" xfId="0" applyFont="1" applyFill="1" applyBorder="1" applyAlignment="1">
      <alignment horizontal="left" vertical="center"/>
    </xf>
    <xf numFmtId="0" fontId="22" fillId="0" borderId="5" xfId="0" applyFont="1" applyFill="1" applyBorder="1" applyAlignment="1">
      <alignment horizontal="left" vertical="center"/>
    </xf>
    <xf numFmtId="0" fontId="22" fillId="0" borderId="4" xfId="0" applyFont="1" applyFill="1" applyBorder="1" applyAlignment="1">
      <alignment horizontal="left" vertical="center"/>
    </xf>
    <xf numFmtId="0" fontId="42" fillId="0" borderId="3" xfId="0" applyFont="1" applyFill="1" applyBorder="1" applyAlignment="1">
      <alignment horizontal="left" vertical="center" wrapText="1"/>
    </xf>
    <xf numFmtId="0" fontId="42" fillId="0" borderId="5" xfId="0" applyFont="1" applyFill="1" applyBorder="1" applyAlignment="1">
      <alignment horizontal="left" vertical="center" wrapText="1"/>
    </xf>
    <xf numFmtId="0" fontId="42" fillId="0" borderId="39" xfId="0" applyFont="1" applyFill="1" applyBorder="1" applyAlignment="1">
      <alignment horizontal="left" vertical="center" wrapText="1"/>
    </xf>
    <xf numFmtId="0" fontId="22" fillId="0" borderId="30" xfId="0" applyFont="1" applyFill="1" applyBorder="1" applyAlignment="1">
      <alignment horizontal="left" vertical="top" wrapText="1"/>
    </xf>
    <xf numFmtId="0" fontId="22" fillId="0" borderId="5" xfId="0" applyFont="1" applyFill="1" applyBorder="1" applyAlignment="1">
      <alignment horizontal="left" vertical="top" wrapText="1"/>
    </xf>
    <xf numFmtId="0" fontId="22" fillId="0" borderId="4" xfId="0" applyFont="1" applyFill="1" applyBorder="1" applyAlignment="1">
      <alignment horizontal="left" vertical="top" wrapText="1"/>
    </xf>
    <xf numFmtId="0" fontId="42" fillId="0" borderId="3" xfId="0" applyFont="1" applyFill="1" applyBorder="1" applyAlignment="1">
      <alignment horizontal="left" vertical="top" wrapText="1"/>
    </xf>
    <xf numFmtId="0" fontId="42" fillId="0" borderId="5" xfId="0" applyFont="1" applyFill="1" applyBorder="1" applyAlignment="1">
      <alignment horizontal="left" vertical="top"/>
    </xf>
    <xf numFmtId="0" fontId="42" fillId="0" borderId="39" xfId="0" applyFont="1" applyFill="1" applyBorder="1" applyAlignment="1">
      <alignment horizontal="left" vertical="top"/>
    </xf>
    <xf numFmtId="0" fontId="22" fillId="0" borderId="31" xfId="0" applyFont="1" applyFill="1" applyBorder="1" applyAlignment="1">
      <alignment horizontal="left" vertical="center"/>
    </xf>
    <xf numFmtId="0" fontId="22" fillId="0" borderId="27" xfId="0" applyFont="1" applyFill="1" applyBorder="1" applyAlignment="1">
      <alignment horizontal="left" vertical="center"/>
    </xf>
    <xf numFmtId="0" fontId="22" fillId="0" borderId="28" xfId="0" applyFont="1" applyFill="1" applyBorder="1" applyAlignment="1">
      <alignment horizontal="left" vertical="center"/>
    </xf>
    <xf numFmtId="0" fontId="42" fillId="0" borderId="26" xfId="0" applyFont="1" applyFill="1" applyBorder="1" applyAlignment="1">
      <alignment horizontal="left" vertical="top" wrapText="1"/>
    </xf>
    <xf numFmtId="0" fontId="42" fillId="0" borderId="27" xfId="0" applyFont="1" applyFill="1" applyBorder="1" applyAlignment="1">
      <alignment horizontal="left" vertical="top" wrapText="1"/>
    </xf>
    <xf numFmtId="0" fontId="42" fillId="0" borderId="41" xfId="0" applyFont="1" applyFill="1" applyBorder="1" applyAlignment="1">
      <alignment horizontal="left" vertical="top" wrapText="1"/>
    </xf>
    <xf numFmtId="2" fontId="42" fillId="0" borderId="3" xfId="0" applyNumberFormat="1" applyFont="1" applyFill="1" applyBorder="1" applyAlignment="1">
      <alignment horizontal="left" vertical="center" wrapText="1"/>
    </xf>
    <xf numFmtId="2" fontId="42" fillId="0" borderId="5" xfId="0" applyNumberFormat="1" applyFont="1" applyFill="1" applyBorder="1" applyAlignment="1">
      <alignment horizontal="left" vertical="center" wrapText="1"/>
    </xf>
    <xf numFmtId="2" fontId="42" fillId="0" borderId="4" xfId="0" applyNumberFormat="1" applyFont="1" applyFill="1" applyBorder="1" applyAlignment="1">
      <alignment horizontal="left" vertical="center" wrapText="1"/>
    </xf>
    <xf numFmtId="0" fontId="25" fillId="0" borderId="15" xfId="0" applyFont="1" applyFill="1" applyBorder="1" applyAlignment="1">
      <alignment horizontal="left" vertical="center"/>
    </xf>
    <xf numFmtId="0" fontId="25" fillId="0" borderId="70" xfId="0" applyFont="1" applyFill="1" applyBorder="1" applyAlignment="1">
      <alignment horizontal="left" vertical="center"/>
    </xf>
    <xf numFmtId="0" fontId="25" fillId="0" borderId="71" xfId="0" applyFont="1" applyFill="1" applyBorder="1" applyAlignment="1">
      <alignment horizontal="left" vertical="center"/>
    </xf>
    <xf numFmtId="0" fontId="25" fillId="0" borderId="20" xfId="0" applyFont="1" applyFill="1" applyBorder="1" applyAlignment="1">
      <alignment horizontal="center" vertical="center"/>
    </xf>
    <xf numFmtId="0" fontId="25" fillId="0" borderId="2" xfId="0" applyFont="1" applyFill="1" applyBorder="1" applyAlignment="1">
      <alignment horizontal="center" vertical="center"/>
    </xf>
    <xf numFmtId="0" fontId="25" fillId="0" borderId="48" xfId="0" applyFont="1" applyFill="1" applyBorder="1" applyAlignment="1">
      <alignment horizontal="center" vertical="center"/>
    </xf>
    <xf numFmtId="0" fontId="25" fillId="0" borderId="36" xfId="0" applyFont="1" applyFill="1" applyBorder="1" applyAlignment="1">
      <alignment horizontal="center" vertical="center"/>
    </xf>
    <xf numFmtId="0" fontId="25" fillId="0" borderId="11" xfId="0" applyFont="1" applyFill="1" applyBorder="1" applyAlignment="1">
      <alignment horizontal="center" vertical="center"/>
    </xf>
    <xf numFmtId="0" fontId="25" fillId="0" borderId="0" xfId="0" applyFont="1" applyFill="1" applyBorder="1" applyAlignment="1">
      <alignment horizontal="center" vertical="center"/>
    </xf>
    <xf numFmtId="0" fontId="25" fillId="0" borderId="20" xfId="0" applyFont="1" applyFill="1" applyBorder="1" applyAlignment="1">
      <alignment horizontal="center" vertical="center" wrapText="1"/>
    </xf>
    <xf numFmtId="0" fontId="25" fillId="0" borderId="1" xfId="0" applyFont="1" applyFill="1" applyBorder="1" applyAlignment="1">
      <alignment horizontal="center" vertical="center" wrapText="1"/>
    </xf>
    <xf numFmtId="2" fontId="42" fillId="0" borderId="1" xfId="0" applyNumberFormat="1" applyFont="1" applyFill="1" applyBorder="1" applyAlignment="1">
      <alignment horizontal="left" vertical="center" wrapText="1"/>
    </xf>
    <xf numFmtId="0" fontId="22" fillId="0" borderId="51" xfId="0" applyFont="1" applyFill="1" applyBorder="1" applyAlignment="1">
      <alignment horizontal="center" vertical="center" textRotation="90" wrapText="1"/>
    </xf>
    <xf numFmtId="0" fontId="22" fillId="0" borderId="72" xfId="0" applyFont="1" applyFill="1" applyBorder="1" applyAlignment="1">
      <alignment horizontal="center" vertical="center" textRotation="90" wrapText="1"/>
    </xf>
    <xf numFmtId="0" fontId="22" fillId="0" borderId="71" xfId="0" applyFont="1" applyFill="1" applyBorder="1" applyAlignment="1">
      <alignment horizontal="center" vertical="center" textRotation="90" wrapText="1"/>
    </xf>
    <xf numFmtId="164" fontId="20" fillId="0" borderId="1" xfId="0" applyNumberFormat="1" applyFont="1" applyBorder="1" applyAlignment="1">
      <alignment horizontal="center" vertical="center"/>
    </xf>
    <xf numFmtId="164" fontId="37" fillId="0" borderId="1" xfId="0" applyNumberFormat="1" applyFont="1" applyBorder="1" applyAlignment="1">
      <alignment horizontal="center" vertical="center"/>
    </xf>
    <xf numFmtId="0" fontId="7" fillId="0" borderId="5" xfId="0" applyFont="1" applyBorder="1" applyAlignment="1">
      <alignment horizontal="left" wrapText="1"/>
    </xf>
    <xf numFmtId="0" fontId="31" fillId="0" borderId="5" xfId="0" applyFont="1" applyBorder="1" applyAlignment="1">
      <alignment horizontal="left" wrapText="1"/>
    </xf>
    <xf numFmtId="0" fontId="31" fillId="0" borderId="4" xfId="0" applyFont="1" applyBorder="1" applyAlignment="1">
      <alignment horizontal="left" wrapText="1"/>
    </xf>
    <xf numFmtId="0" fontId="48" fillId="0" borderId="5" xfId="0" applyFont="1" applyBorder="1" applyAlignment="1">
      <alignment horizontal="left" vertical="center" wrapText="1"/>
    </xf>
    <xf numFmtId="0" fontId="42" fillId="0" borderId="25" xfId="0" applyFont="1" applyFill="1" applyBorder="1" applyAlignment="1">
      <alignment horizontal="left" vertical="center" wrapText="1"/>
    </xf>
    <xf numFmtId="0" fontId="1" fillId="0" borderId="0" xfId="0" applyFont="1" applyBorder="1" applyAlignment="1">
      <alignment horizontal="left" vertical="center"/>
    </xf>
    <xf numFmtId="0" fontId="27" fillId="0" borderId="0" xfId="0" applyFont="1" applyBorder="1" applyAlignment="1">
      <alignment horizontal="center" vertical="center"/>
    </xf>
    <xf numFmtId="0" fontId="19" fillId="0" borderId="1" xfId="0" applyFont="1" applyBorder="1" applyAlignment="1">
      <alignment horizontal="left" vertical="center"/>
    </xf>
    <xf numFmtId="0" fontId="79" fillId="0" borderId="3" xfId="0" applyFont="1" applyBorder="1" applyAlignment="1">
      <alignment horizontal="left" vertical="center" wrapText="1"/>
    </xf>
    <xf numFmtId="0" fontId="79" fillId="0" borderId="4" xfId="0" applyFont="1" applyBorder="1" applyAlignment="1">
      <alignment horizontal="left" vertical="center" wrapText="1"/>
    </xf>
    <xf numFmtId="0" fontId="62" fillId="0" borderId="3" xfId="0" applyFont="1" applyBorder="1" applyAlignment="1">
      <alignment horizontal="center"/>
    </xf>
    <xf numFmtId="0" fontId="62" fillId="0" borderId="4" xfId="0" applyFont="1" applyBorder="1" applyAlignment="1">
      <alignment horizontal="center"/>
    </xf>
    <xf numFmtId="0" fontId="25" fillId="2" borderId="71" xfId="0" applyFont="1" applyFill="1" applyBorder="1" applyAlignment="1">
      <alignment horizontal="left" vertical="center"/>
    </xf>
    <xf numFmtId="0" fontId="25" fillId="2" borderId="20"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48" xfId="0" applyFont="1" applyFill="1" applyBorder="1" applyAlignment="1">
      <alignment horizontal="center" vertical="center"/>
    </xf>
    <xf numFmtId="0" fontId="25" fillId="2" borderId="36" xfId="0" applyFont="1" applyFill="1" applyBorder="1" applyAlignment="1">
      <alignment horizontal="center" vertical="center"/>
    </xf>
    <xf numFmtId="0" fontId="25" fillId="2" borderId="11"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20" xfId="0" applyFont="1" applyFill="1" applyBorder="1" applyAlignment="1">
      <alignment horizontal="center" vertical="center" wrapText="1"/>
    </xf>
    <xf numFmtId="0" fontId="20" fillId="2" borderId="4" xfId="0" applyFont="1" applyFill="1" applyBorder="1" applyAlignment="1">
      <alignment horizontal="left" vertical="center" wrapText="1"/>
    </xf>
    <xf numFmtId="0" fontId="25" fillId="2" borderId="30" xfId="0" applyFont="1" applyFill="1" applyBorder="1" applyAlignment="1">
      <alignment horizontal="left" vertical="top"/>
    </xf>
    <xf numFmtId="0" fontId="25" fillId="2" borderId="5" xfId="0" applyFont="1" applyFill="1" applyBorder="1" applyAlignment="1">
      <alignment horizontal="left" vertical="top"/>
    </xf>
    <xf numFmtId="0" fontId="25" fillId="2" borderId="4" xfId="0" applyFont="1" applyFill="1" applyBorder="1" applyAlignment="1">
      <alignment horizontal="left" vertical="top"/>
    </xf>
    <xf numFmtId="0" fontId="20" fillId="2" borderId="5" xfId="0" applyFont="1" applyFill="1" applyBorder="1" applyAlignment="1">
      <alignment horizontal="left" vertical="top"/>
    </xf>
    <xf numFmtId="0" fontId="20" fillId="2" borderId="39" xfId="0" applyFont="1" applyFill="1" applyBorder="1" applyAlignment="1">
      <alignment horizontal="left" vertical="top"/>
    </xf>
    <xf numFmtId="0" fontId="25" fillId="2" borderId="30" xfId="0" applyFont="1" applyFill="1" applyBorder="1" applyAlignment="1">
      <alignment vertical="top" wrapText="1"/>
    </xf>
    <xf numFmtId="0" fontId="25" fillId="2" borderId="5" xfId="0" applyFont="1" applyFill="1" applyBorder="1" applyAlignment="1">
      <alignment vertical="top" wrapText="1"/>
    </xf>
    <xf numFmtId="0" fontId="25" fillId="2" borderId="4" xfId="0" applyFont="1" applyFill="1" applyBorder="1" applyAlignment="1">
      <alignment vertical="top" wrapText="1"/>
    </xf>
    <xf numFmtId="0" fontId="20" fillId="2" borderId="5" xfId="0" applyFont="1" applyFill="1" applyBorder="1" applyAlignment="1">
      <alignment horizontal="left" vertical="center"/>
    </xf>
    <xf numFmtId="0" fontId="20" fillId="2" borderId="39" xfId="0" applyFont="1" applyFill="1" applyBorder="1" applyAlignment="1">
      <alignment horizontal="left" vertical="center"/>
    </xf>
    <xf numFmtId="0" fontId="20" fillId="2" borderId="26" xfId="0" applyFont="1" applyFill="1" applyBorder="1" applyAlignment="1">
      <alignment horizontal="left" vertical="top" wrapText="1"/>
    </xf>
    <xf numFmtId="0" fontId="20" fillId="2" borderId="27" xfId="0" applyFont="1" applyFill="1" applyBorder="1" applyAlignment="1">
      <alignment horizontal="left" vertical="top" wrapText="1"/>
    </xf>
    <xf numFmtId="0" fontId="20" fillId="2" borderId="41" xfId="0" applyFont="1" applyFill="1" applyBorder="1" applyAlignment="1">
      <alignment horizontal="left" vertical="top" wrapText="1"/>
    </xf>
    <xf numFmtId="0" fontId="42" fillId="2" borderId="1" xfId="0" applyFont="1" applyFill="1" applyBorder="1" applyAlignment="1">
      <alignment horizontal="left" vertical="center"/>
    </xf>
    <xf numFmtId="0" fontId="42" fillId="2" borderId="25" xfId="0" applyFont="1" applyFill="1" applyBorder="1" applyAlignment="1">
      <alignment horizontal="left" vertical="center"/>
    </xf>
    <xf numFmtId="0" fontId="48" fillId="0" borderId="1" xfId="0" applyFont="1" applyBorder="1" applyAlignment="1">
      <alignment horizontal="left" vertical="center" wrapText="1"/>
    </xf>
    <xf numFmtId="0" fontId="17" fillId="0" borderId="3" xfId="0" applyFont="1" applyBorder="1" applyAlignment="1">
      <alignment vertical="center" wrapText="1"/>
    </xf>
    <xf numFmtId="0" fontId="17" fillId="0" borderId="5" xfId="0" applyFont="1" applyBorder="1" applyAlignment="1">
      <alignment vertical="center" wrapText="1"/>
    </xf>
    <xf numFmtId="0" fontId="17" fillId="0" borderId="4" xfId="0" applyFont="1" applyBorder="1" applyAlignment="1">
      <alignment vertical="center" wrapText="1"/>
    </xf>
    <xf numFmtId="0" fontId="27" fillId="0" borderId="1" xfId="0" applyFont="1" applyBorder="1" applyAlignment="1">
      <alignment horizontal="left" vertical="center" wrapText="1"/>
    </xf>
    <xf numFmtId="0" fontId="54" fillId="0" borderId="1" xfId="0" applyFont="1" applyBorder="1" applyAlignment="1">
      <alignment horizontal="left" vertical="center" wrapText="1"/>
    </xf>
    <xf numFmtId="0" fontId="54" fillId="0" borderId="1" xfId="0" applyFont="1" applyBorder="1" applyAlignment="1">
      <alignment vertical="center" wrapText="1"/>
    </xf>
    <xf numFmtId="0" fontId="54" fillId="0" borderId="5" xfId="0" applyFont="1" applyBorder="1" applyAlignment="1">
      <alignment horizontal="left" vertical="center" wrapText="1"/>
    </xf>
    <xf numFmtId="0" fontId="54" fillId="0" borderId="5" xfId="0" applyFont="1" applyBorder="1" applyAlignment="1">
      <alignment wrapText="1"/>
    </xf>
    <xf numFmtId="0" fontId="54" fillId="0" borderId="6" xfId="0" applyFont="1" applyBorder="1" applyAlignment="1">
      <alignment horizontal="right" vertical="center" wrapText="1"/>
    </xf>
    <xf numFmtId="0" fontId="54" fillId="0" borderId="10" xfId="0" applyFont="1" applyBorder="1" applyAlignment="1">
      <alignment horizontal="right" vertical="center" wrapText="1"/>
    </xf>
    <xf numFmtId="0" fontId="27" fillId="0" borderId="11" xfId="0" applyFont="1" applyBorder="1" applyAlignment="1">
      <alignment horizontal="center" vertical="center" wrapText="1"/>
    </xf>
    <xf numFmtId="0" fontId="27" fillId="0" borderId="0" xfId="0" applyFont="1" applyBorder="1" applyAlignment="1">
      <alignment horizontal="center" vertical="center" wrapText="1"/>
    </xf>
    <xf numFmtId="0" fontId="54" fillId="0" borderId="11" xfId="0" applyFont="1" applyBorder="1" applyAlignment="1">
      <alignment horizontal="center" wrapText="1"/>
    </xf>
    <xf numFmtId="0" fontId="54" fillId="0" borderId="0" xfId="0" applyFont="1" applyBorder="1" applyAlignment="1">
      <alignment horizontal="center" wrapText="1"/>
    </xf>
    <xf numFmtId="0" fontId="54" fillId="0" borderId="8" xfId="0" applyFont="1" applyBorder="1" applyAlignment="1">
      <alignment horizontal="right" vertical="center" wrapText="1"/>
    </xf>
    <xf numFmtId="0" fontId="54" fillId="0" borderId="12" xfId="0" applyFont="1" applyBorder="1" applyAlignment="1">
      <alignment horizontal="right" vertical="center" wrapText="1"/>
    </xf>
    <xf numFmtId="0" fontId="54" fillId="0" borderId="3" xfId="0" applyFont="1" applyBorder="1" applyAlignment="1">
      <alignment vertical="center" wrapText="1"/>
    </xf>
    <xf numFmtId="0" fontId="54" fillId="0" borderId="5" xfId="0" applyFont="1" applyBorder="1" applyAlignment="1">
      <alignment vertical="center" wrapText="1"/>
    </xf>
    <xf numFmtId="0" fontId="54" fillId="0" borderId="4" xfId="0" applyFont="1" applyBorder="1" applyAlignment="1">
      <alignment vertical="center" wrapText="1"/>
    </xf>
    <xf numFmtId="164" fontId="27" fillId="0" borderId="3" xfId="0" applyNumberFormat="1" applyFont="1" applyBorder="1" applyAlignment="1">
      <alignment horizontal="center" vertical="center" wrapText="1"/>
    </xf>
    <xf numFmtId="164" fontId="27" fillId="0" borderId="4" xfId="0" applyNumberFormat="1" applyFont="1" applyBorder="1" applyAlignment="1">
      <alignment horizontal="center" vertical="center" wrapText="1"/>
    </xf>
    <xf numFmtId="0" fontId="54" fillId="0" borderId="5" xfId="0" applyFont="1" applyBorder="1" applyAlignment="1">
      <alignment horizontal="center" vertical="center" wrapText="1"/>
    </xf>
    <xf numFmtId="0" fontId="54" fillId="0" borderId="6" xfId="0" applyFont="1" applyBorder="1" applyAlignment="1">
      <alignment horizontal="center" vertical="center" wrapText="1"/>
    </xf>
    <xf numFmtId="0" fontId="54" fillId="0" borderId="10" xfId="0" applyFont="1" applyBorder="1" applyAlignment="1">
      <alignment horizontal="center" vertical="center" wrapText="1"/>
    </xf>
    <xf numFmtId="0" fontId="54" fillId="0" borderId="7"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12" xfId="0" applyFont="1" applyBorder="1" applyAlignment="1">
      <alignment horizontal="center" vertical="center" wrapText="1"/>
    </xf>
    <xf numFmtId="0" fontId="54" fillId="0" borderId="9" xfId="0" applyFont="1" applyBorder="1" applyAlignment="1">
      <alignment horizontal="center" vertical="center" wrapText="1"/>
    </xf>
    <xf numFmtId="0" fontId="54" fillId="0" borderId="1" xfId="0" applyFont="1" applyBorder="1" applyAlignment="1">
      <alignment horizontal="center" wrapText="1"/>
    </xf>
    <xf numFmtId="164" fontId="54" fillId="0" borderId="1" xfId="0" applyNumberFormat="1" applyFont="1" applyBorder="1" applyAlignment="1">
      <alignment horizontal="center" vertical="center" wrapText="1"/>
    </xf>
    <xf numFmtId="164" fontId="27" fillId="0" borderId="1" xfId="0" applyNumberFormat="1" applyFont="1" applyBorder="1" applyAlignment="1">
      <alignment horizontal="center" wrapText="1"/>
    </xf>
    <xf numFmtId="0" fontId="54" fillId="0" borderId="5" xfId="0" applyFont="1" applyBorder="1" applyAlignment="1">
      <alignment horizontal="center" wrapText="1"/>
    </xf>
    <xf numFmtId="164" fontId="54" fillId="0" borderId="1" xfId="0" applyNumberFormat="1" applyFont="1" applyBorder="1" applyAlignment="1">
      <alignment horizontal="center" wrapText="1"/>
    </xf>
    <xf numFmtId="164" fontId="54" fillId="0" borderId="3" xfId="0" applyNumberFormat="1" applyFont="1" applyBorder="1" applyAlignment="1">
      <alignment horizontal="center" wrapText="1"/>
    </xf>
    <xf numFmtId="164" fontId="54" fillId="0" borderId="4" xfId="0" applyNumberFormat="1" applyFont="1" applyBorder="1" applyAlignment="1">
      <alignment horizontal="center" wrapText="1"/>
    </xf>
    <xf numFmtId="0" fontId="54" fillId="0" borderId="3" xfId="0" applyFont="1" applyBorder="1" applyAlignment="1">
      <alignment horizontal="center" wrapText="1"/>
    </xf>
    <xf numFmtId="0" fontId="54" fillId="0" borderId="4" xfId="0" applyFont="1" applyBorder="1" applyAlignment="1">
      <alignment horizontal="center" wrapText="1"/>
    </xf>
    <xf numFmtId="164" fontId="61" fillId="0" borderId="3" xfId="0" applyNumberFormat="1" applyFont="1" applyBorder="1" applyAlignment="1">
      <alignment horizontal="center" vertical="center" wrapText="1"/>
    </xf>
    <xf numFmtId="0" fontId="61" fillId="0" borderId="4" xfId="0" applyFont="1" applyBorder="1" applyAlignment="1">
      <alignment horizontal="center" vertical="center" wrapText="1"/>
    </xf>
    <xf numFmtId="0" fontId="55" fillId="0" borderId="1" xfId="0" applyFont="1" applyBorder="1" applyAlignment="1">
      <alignment horizontal="left" vertical="center" wrapText="1"/>
    </xf>
    <xf numFmtId="0" fontId="55" fillId="0" borderId="1" xfId="0" applyFont="1" applyBorder="1" applyAlignment="1">
      <alignment horizontal="center" vertical="center" wrapText="1"/>
    </xf>
    <xf numFmtId="164" fontId="55" fillId="0" borderId="1" xfId="0" applyNumberFormat="1" applyFont="1" applyBorder="1" applyAlignment="1">
      <alignment horizontal="center" vertical="center" wrapText="1"/>
    </xf>
    <xf numFmtId="0" fontId="27" fillId="0" borderId="3" xfId="0" applyFont="1" applyBorder="1" applyAlignment="1">
      <alignment horizontal="left" wrapText="1"/>
    </xf>
    <xf numFmtId="0" fontId="54" fillId="0" borderId="5" xfId="0" applyFont="1" applyBorder="1" applyAlignment="1">
      <alignment horizontal="left" wrapText="1"/>
    </xf>
    <xf numFmtId="0" fontId="54" fillId="0" borderId="4" xfId="0" applyFont="1" applyBorder="1" applyAlignment="1">
      <alignment horizontal="left" wrapText="1"/>
    </xf>
    <xf numFmtId="0" fontId="54" fillId="0" borderId="1" xfId="0" applyFont="1" applyBorder="1" applyAlignment="1">
      <alignment horizontal="center" vertical="center" textRotation="90" wrapText="1"/>
    </xf>
    <xf numFmtId="0" fontId="55" fillId="0" borderId="5" xfId="0" applyFont="1" applyBorder="1" applyAlignment="1">
      <alignment horizontal="left" vertical="center" wrapText="1"/>
    </xf>
    <xf numFmtId="0" fontId="55"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5" xfId="0" applyFont="1" applyBorder="1" applyAlignment="1">
      <alignment horizontal="center" vertical="center" wrapText="1"/>
    </xf>
    <xf numFmtId="0" fontId="27" fillId="0" borderId="10" xfId="0" applyFont="1" applyBorder="1" applyAlignment="1">
      <alignment horizontal="left" vertical="center" wrapText="1"/>
    </xf>
    <xf numFmtId="0" fontId="27" fillId="0" borderId="7" xfId="0" applyFont="1" applyBorder="1" applyAlignment="1">
      <alignment horizontal="left" vertical="center" wrapText="1"/>
    </xf>
    <xf numFmtId="0" fontId="54" fillId="2" borderId="3" xfId="0" applyFont="1" applyFill="1" applyBorder="1" applyAlignment="1">
      <alignment horizontal="left" vertical="center" wrapText="1"/>
    </xf>
    <xf numFmtId="0" fontId="54" fillId="2" borderId="5" xfId="0" applyFont="1" applyFill="1" applyBorder="1" applyAlignment="1">
      <alignment horizontal="left" vertical="center" wrapText="1"/>
    </xf>
    <xf numFmtId="0" fontId="54" fillId="2" borderId="1" xfId="0" applyFont="1" applyFill="1" applyBorder="1" applyAlignment="1">
      <alignment horizontal="center" wrapText="1"/>
    </xf>
    <xf numFmtId="0" fontId="27" fillId="0" borderId="3" xfId="0" applyFont="1" applyBorder="1" applyAlignment="1">
      <alignment horizontal="center" wrapText="1"/>
    </xf>
    <xf numFmtId="0" fontId="27" fillId="0" borderId="4" xfId="0" applyFont="1" applyBorder="1" applyAlignment="1">
      <alignment horizontal="center" wrapText="1"/>
    </xf>
    <xf numFmtId="49" fontId="54" fillId="2" borderId="1" xfId="0" applyNumberFormat="1" applyFont="1" applyFill="1" applyBorder="1" applyAlignment="1">
      <alignment horizontal="center" wrapText="1"/>
    </xf>
    <xf numFmtId="0" fontId="22" fillId="2" borderId="22" xfId="0" applyFont="1" applyFill="1" applyBorder="1" applyAlignment="1">
      <alignment horizontal="left" vertical="center" wrapText="1"/>
    </xf>
    <xf numFmtId="0" fontId="22" fillId="2" borderId="1" xfId="0" applyFont="1" applyFill="1" applyBorder="1" applyAlignment="1">
      <alignment horizontal="left" vertical="center" wrapText="1"/>
    </xf>
    <xf numFmtId="0" fontId="20" fillId="2" borderId="23" xfId="0" applyFont="1" applyFill="1" applyBorder="1" applyAlignment="1">
      <alignment horizontal="left" vertical="center" wrapText="1"/>
    </xf>
    <xf numFmtId="0" fontId="25" fillId="2" borderId="2" xfId="0" applyFont="1" applyFill="1" applyBorder="1" applyAlignment="1">
      <alignment horizontal="center" vertical="center" textRotation="90" wrapText="1"/>
    </xf>
    <xf numFmtId="0" fontId="25" fillId="2" borderId="14" xfId="0" applyFont="1" applyFill="1" applyBorder="1" applyAlignment="1">
      <alignment horizontal="center" vertical="center" textRotation="90" wrapText="1"/>
    </xf>
    <xf numFmtId="0" fontId="20" fillId="0" borderId="3" xfId="0" applyFont="1" applyFill="1" applyBorder="1" applyAlignment="1">
      <alignment vertical="center" wrapText="1"/>
    </xf>
    <xf numFmtId="0" fontId="20" fillId="0" borderId="5" xfId="0" applyFont="1" applyFill="1" applyBorder="1" applyAlignment="1">
      <alignment vertical="center" wrapText="1"/>
    </xf>
    <xf numFmtId="0" fontId="20" fillId="0" borderId="4" xfId="0" applyFont="1" applyFill="1" applyBorder="1" applyAlignment="1">
      <alignment vertical="center" wrapText="1"/>
    </xf>
    <xf numFmtId="0" fontId="20" fillId="2" borderId="1" xfId="0" applyFont="1" applyFill="1" applyBorder="1" applyAlignment="1">
      <alignment vertical="center" wrapText="1"/>
    </xf>
    <xf numFmtId="0" fontId="37" fillId="0" borderId="1" xfId="0" applyFont="1" applyBorder="1" applyAlignment="1">
      <alignment vertical="center" wrapText="1"/>
    </xf>
    <xf numFmtId="0" fontId="22" fillId="2" borderId="22" xfId="0" applyFont="1" applyFill="1" applyBorder="1" applyAlignment="1">
      <alignment vertical="top" wrapText="1"/>
    </xf>
    <xf numFmtId="0" fontId="22" fillId="2" borderId="1" xfId="0" applyFont="1" applyFill="1" applyBorder="1" applyAlignment="1">
      <alignment vertical="top" wrapText="1"/>
    </xf>
    <xf numFmtId="0" fontId="22" fillId="2" borderId="24" xfId="0" applyFont="1" applyFill="1" applyBorder="1" applyAlignment="1">
      <alignment horizontal="left" vertical="center" wrapText="1"/>
    </xf>
    <xf numFmtId="0" fontId="22" fillId="2" borderId="25" xfId="0" applyFont="1" applyFill="1" applyBorder="1" applyAlignment="1">
      <alignment horizontal="left" vertical="center" wrapText="1"/>
    </xf>
    <xf numFmtId="0" fontId="25" fillId="2" borderId="14" xfId="0" applyFont="1" applyFill="1" applyBorder="1" applyAlignment="1">
      <alignment horizontal="left" vertical="center" wrapText="1"/>
    </xf>
    <xf numFmtId="0" fontId="25" fillId="2" borderId="2" xfId="0" applyFont="1" applyFill="1" applyBorder="1" applyAlignment="1">
      <alignment horizontal="left" vertical="center" wrapText="1"/>
    </xf>
    <xf numFmtId="0" fontId="25" fillId="2" borderId="2"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5" fillId="2" borderId="0" xfId="0" applyFont="1" applyFill="1" applyAlignment="1">
      <alignment horizontal="center" vertical="center" wrapText="1"/>
    </xf>
    <xf numFmtId="0" fontId="1" fillId="0" borderId="6"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9"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center" wrapText="1"/>
    </xf>
    <xf numFmtId="164" fontId="3" fillId="0" borderId="3" xfId="0" applyNumberFormat="1" applyFont="1" applyBorder="1" applyAlignment="1">
      <alignment horizontal="center" vertical="center" wrapText="1"/>
    </xf>
    <xf numFmtId="164" fontId="3" fillId="0" borderId="4"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164" fontId="7" fillId="0" borderId="1" xfId="0" applyNumberFormat="1" applyFont="1" applyBorder="1" applyAlignment="1">
      <alignment horizontal="center" vertical="center" wrapText="1"/>
    </xf>
    <xf numFmtId="0" fontId="54" fillId="0" borderId="13" xfId="0" applyFont="1" applyBorder="1" applyAlignment="1">
      <alignment horizontal="left" vertical="center" wrapText="1"/>
    </xf>
    <xf numFmtId="0" fontId="54" fillId="0" borderId="8" xfId="0" applyFont="1" applyBorder="1" applyAlignment="1">
      <alignment horizontal="left" vertical="center" wrapText="1"/>
    </xf>
    <xf numFmtId="0" fontId="54" fillId="0" borderId="12" xfId="0" applyFont="1" applyBorder="1" applyAlignment="1">
      <alignment horizontal="left" vertical="center" wrapText="1"/>
    </xf>
    <xf numFmtId="0" fontId="54" fillId="0" borderId="9" xfId="0" applyFont="1" applyBorder="1" applyAlignment="1">
      <alignment horizontal="left" vertical="center" wrapText="1"/>
    </xf>
    <xf numFmtId="0" fontId="54" fillId="0" borderId="6" xfId="0" applyFont="1" applyBorder="1" applyAlignment="1">
      <alignment horizontal="left" vertical="center" wrapText="1"/>
    </xf>
    <xf numFmtId="0" fontId="54" fillId="0" borderId="10" xfId="0" applyFont="1" applyBorder="1" applyAlignment="1">
      <alignment horizontal="left" vertical="center" wrapText="1"/>
    </xf>
    <xf numFmtId="0" fontId="54" fillId="0" borderId="7" xfId="0" applyFont="1" applyBorder="1" applyAlignment="1">
      <alignment horizontal="left" vertical="center" wrapText="1"/>
    </xf>
    <xf numFmtId="0" fontId="54" fillId="0" borderId="0" xfId="0" applyFont="1" applyAlignment="1">
      <alignment horizontal="center" vertical="center" wrapText="1"/>
    </xf>
    <xf numFmtId="0" fontId="27" fillId="0" borderId="0" xfId="0" applyFont="1" applyAlignment="1">
      <alignment horizontal="center" vertical="center" wrapText="1"/>
    </xf>
    <xf numFmtId="164" fontId="54" fillId="0" borderId="3" xfId="0" applyNumberFormat="1" applyFont="1" applyBorder="1" applyAlignment="1">
      <alignment horizontal="center" vertical="center" wrapText="1"/>
    </xf>
    <xf numFmtId="164" fontId="54" fillId="0" borderId="4" xfId="0" applyNumberFormat="1" applyFont="1" applyBorder="1" applyAlignment="1">
      <alignment horizontal="center" vertical="center" wrapText="1"/>
    </xf>
    <xf numFmtId="0" fontId="75" fillId="0" borderId="30" xfId="0" applyFont="1" applyFill="1" applyBorder="1" applyAlignment="1">
      <alignment horizontal="left" vertical="center" wrapText="1"/>
    </xf>
    <xf numFmtId="0" fontId="75" fillId="0" borderId="4" xfId="0" applyFont="1" applyFill="1" applyBorder="1" applyAlignment="1">
      <alignment horizontal="left" vertical="center" wrapText="1"/>
    </xf>
    <xf numFmtId="0" fontId="54" fillId="0" borderId="3" xfId="0" applyFont="1" applyBorder="1" applyAlignment="1">
      <alignment horizontal="center" vertical="center" textRotation="90" wrapText="1"/>
    </xf>
    <xf numFmtId="0" fontId="54" fillId="0" borderId="4" xfId="0" applyFont="1" applyBorder="1" applyAlignment="1">
      <alignment horizontal="center" vertical="center" textRotation="90" wrapText="1"/>
    </xf>
    <xf numFmtId="164" fontId="55" fillId="0" borderId="3" xfId="0" applyNumberFormat="1" applyFont="1" applyBorder="1" applyAlignment="1">
      <alignment horizontal="center" vertical="center" wrapText="1"/>
    </xf>
    <xf numFmtId="164" fontId="55" fillId="0" borderId="4" xfId="0" applyNumberFormat="1" applyFont="1" applyBorder="1" applyAlignment="1">
      <alignment horizontal="center" vertical="center" wrapText="1"/>
    </xf>
    <xf numFmtId="164" fontId="61" fillId="0" borderId="4" xfId="0" applyNumberFormat="1"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80" fillId="0" borderId="3" xfId="0" applyFont="1" applyBorder="1" applyAlignment="1">
      <alignment horizontal="left" vertical="center" wrapText="1"/>
    </xf>
    <xf numFmtId="0" fontId="80" fillId="0" borderId="4" xfId="0" applyFont="1" applyBorder="1" applyAlignment="1">
      <alignment horizontal="left" vertical="center" wrapText="1"/>
    </xf>
    <xf numFmtId="0" fontId="48" fillId="0" borderId="3" xfId="0" applyFont="1" applyBorder="1" applyAlignment="1">
      <alignment horizontal="center" vertical="center" wrapText="1"/>
    </xf>
    <xf numFmtId="0" fontId="48" fillId="0" borderId="4" xfId="0" applyFont="1" applyBorder="1" applyAlignment="1">
      <alignment horizontal="center" vertical="center" wrapText="1"/>
    </xf>
    <xf numFmtId="0" fontId="54" fillId="2" borderId="3" xfId="0" applyFont="1" applyFill="1" applyBorder="1" applyAlignment="1">
      <alignment horizontal="center" vertical="center" wrapText="1"/>
    </xf>
    <xf numFmtId="0" fontId="54" fillId="2" borderId="5" xfId="0" applyFont="1" applyFill="1" applyBorder="1" applyAlignment="1">
      <alignment horizontal="center" vertical="center" wrapText="1"/>
    </xf>
    <xf numFmtId="0" fontId="54" fillId="2" borderId="4" xfId="0" applyFont="1" applyFill="1" applyBorder="1" applyAlignment="1">
      <alignment horizontal="center" vertical="center" wrapText="1"/>
    </xf>
    <xf numFmtId="49" fontId="54" fillId="2" borderId="3" xfId="0" applyNumberFormat="1" applyFont="1" applyFill="1" applyBorder="1" applyAlignment="1">
      <alignment horizontal="center" vertical="center" wrapText="1"/>
    </xf>
    <xf numFmtId="49" fontId="54" fillId="2" borderId="4" xfId="0" applyNumberFormat="1" applyFont="1" applyFill="1" applyBorder="1" applyAlignment="1">
      <alignment horizontal="center" vertical="center" wrapText="1"/>
    </xf>
    <xf numFmtId="0" fontId="37" fillId="2" borderId="6" xfId="0" applyFont="1" applyFill="1" applyBorder="1" applyAlignment="1">
      <alignment horizontal="left" vertical="center" wrapText="1"/>
    </xf>
    <xf numFmtId="0" fontId="37" fillId="2" borderId="10" xfId="0" applyFont="1" applyFill="1" applyBorder="1" applyAlignment="1">
      <alignment horizontal="left" vertical="center" wrapText="1"/>
    </xf>
    <xf numFmtId="0" fontId="37" fillId="2" borderId="7" xfId="0" applyFont="1" applyFill="1" applyBorder="1" applyAlignment="1">
      <alignment horizontal="left" vertical="center" wrapText="1"/>
    </xf>
    <xf numFmtId="0" fontId="25" fillId="2" borderId="16" xfId="0" applyFont="1" applyFill="1" applyBorder="1" applyAlignment="1">
      <alignment horizontal="left" vertical="center"/>
    </xf>
    <xf numFmtId="0" fontId="25" fillId="2" borderId="19" xfId="0" applyFont="1" applyFill="1" applyBorder="1" applyAlignment="1">
      <alignment horizontal="left" vertical="center"/>
    </xf>
    <xf numFmtId="0" fontId="25" fillId="2" borderId="17" xfId="0" applyFont="1" applyFill="1" applyBorder="1" applyAlignment="1">
      <alignment horizontal="left" vertical="center"/>
    </xf>
    <xf numFmtId="0" fontId="37" fillId="2" borderId="18" xfId="0" applyFont="1" applyFill="1" applyBorder="1" applyAlignment="1">
      <alignment horizontal="left" vertical="center" wrapText="1"/>
    </xf>
    <xf numFmtId="0" fontId="37" fillId="2" borderId="19" xfId="0" applyFont="1" applyFill="1" applyBorder="1" applyAlignment="1">
      <alignment horizontal="left" vertical="center" wrapText="1"/>
    </xf>
    <xf numFmtId="0" fontId="37" fillId="2" borderId="46" xfId="0" applyFont="1" applyFill="1" applyBorder="1" applyAlignment="1">
      <alignment horizontal="left" vertical="center" wrapText="1"/>
    </xf>
    <xf numFmtId="0" fontId="42" fillId="2" borderId="4" xfId="0" applyFont="1" applyFill="1" applyBorder="1" applyAlignment="1">
      <alignment horizontal="left" vertical="center" wrapText="1"/>
    </xf>
    <xf numFmtId="0" fontId="42" fillId="2" borderId="3" xfId="0" applyFont="1" applyFill="1" applyBorder="1" applyAlignment="1">
      <alignment vertical="center" wrapText="1"/>
    </xf>
    <xf numFmtId="0" fontId="42" fillId="2" borderId="5" xfId="0" applyFont="1" applyFill="1" applyBorder="1" applyAlignment="1">
      <alignment vertical="center" wrapText="1"/>
    </xf>
    <xf numFmtId="0" fontId="42" fillId="2" borderId="4" xfId="0" applyFont="1" applyFill="1" applyBorder="1" applyAlignment="1">
      <alignment vertical="center" wrapText="1"/>
    </xf>
    <xf numFmtId="0" fontId="25" fillId="2" borderId="30" xfId="0" applyFont="1" applyFill="1" applyBorder="1" applyAlignment="1">
      <alignment vertical="center"/>
    </xf>
    <xf numFmtId="0" fontId="25" fillId="2" borderId="5" xfId="0" applyFont="1" applyFill="1" applyBorder="1" applyAlignment="1">
      <alignment vertical="center"/>
    </xf>
    <xf numFmtId="0" fontId="25" fillId="2" borderId="4" xfId="0" applyFont="1" applyFill="1" applyBorder="1" applyAlignment="1">
      <alignment vertical="center"/>
    </xf>
    <xf numFmtId="0" fontId="37" fillId="2" borderId="3" xfId="0" applyFont="1" applyFill="1" applyBorder="1" applyAlignment="1">
      <alignment horizontal="left" vertical="top" wrapText="1"/>
    </xf>
    <xf numFmtId="0" fontId="37" fillId="2" borderId="5" xfId="0" applyFont="1" applyFill="1" applyBorder="1" applyAlignment="1">
      <alignment horizontal="left" vertical="top" wrapText="1"/>
    </xf>
    <xf numFmtId="0" fontId="37" fillId="2" borderId="39" xfId="0" applyFont="1" applyFill="1" applyBorder="1" applyAlignment="1">
      <alignment horizontal="left" vertical="top" wrapText="1"/>
    </xf>
    <xf numFmtId="0" fontId="37" fillId="2" borderId="26" xfId="0" applyFont="1" applyFill="1" applyBorder="1" applyAlignment="1">
      <alignment horizontal="left" vertical="center" wrapText="1"/>
    </xf>
    <xf numFmtId="0" fontId="37" fillId="2" borderId="27" xfId="0" applyFont="1" applyFill="1" applyBorder="1" applyAlignment="1">
      <alignment horizontal="left" vertical="center" wrapText="1"/>
    </xf>
    <xf numFmtId="0" fontId="37" fillId="2" borderId="41" xfId="0" applyFont="1" applyFill="1" applyBorder="1" applyAlignment="1">
      <alignment horizontal="left" vertical="center" wrapText="1"/>
    </xf>
    <xf numFmtId="0" fontId="22" fillId="2" borderId="8" xfId="0" applyFont="1" applyFill="1" applyBorder="1" applyAlignment="1">
      <alignment horizontal="left" vertical="center" wrapText="1"/>
    </xf>
    <xf numFmtId="0" fontId="22" fillId="2" borderId="12" xfId="0" applyFont="1" applyFill="1" applyBorder="1" applyAlignment="1">
      <alignment horizontal="left" vertical="center" wrapText="1"/>
    </xf>
    <xf numFmtId="0" fontId="22" fillId="2" borderId="9"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22" fillId="2" borderId="14" xfId="0" applyFont="1" applyFill="1" applyBorder="1" applyAlignment="1">
      <alignment horizontal="left" vertical="center" wrapText="1"/>
    </xf>
    <xf numFmtId="0" fontId="22" fillId="2" borderId="2" xfId="0" applyFont="1" applyFill="1" applyBorder="1" applyAlignment="1">
      <alignment horizontal="center" vertical="center" wrapText="1"/>
    </xf>
    <xf numFmtId="0" fontId="22" fillId="2" borderId="14"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8" xfId="0" applyFont="1" applyFill="1" applyBorder="1" applyAlignment="1">
      <alignment horizontal="center" vertical="center" wrapText="1"/>
    </xf>
    <xf numFmtId="0" fontId="22" fillId="2" borderId="12" xfId="0" applyFont="1" applyFill="1" applyBorder="1" applyAlignment="1">
      <alignment horizontal="center" vertical="center" wrapText="1"/>
    </xf>
    <xf numFmtId="0" fontId="22" fillId="2" borderId="9" xfId="0" applyFont="1" applyFill="1" applyBorder="1" applyAlignment="1">
      <alignment horizontal="center" vertical="center" wrapText="1"/>
    </xf>
    <xf numFmtId="0" fontId="22" fillId="2" borderId="2" xfId="0" applyFont="1" applyFill="1" applyBorder="1" applyAlignment="1">
      <alignment horizontal="center" vertical="center" textRotation="90" wrapText="1"/>
    </xf>
    <xf numFmtId="0" fontId="22" fillId="2" borderId="15" xfId="0" applyFont="1" applyFill="1" applyBorder="1" applyAlignment="1">
      <alignment horizontal="center" vertical="center" textRotation="90" wrapText="1"/>
    </xf>
    <xf numFmtId="0" fontId="22" fillId="2" borderId="14" xfId="0" applyFont="1" applyFill="1" applyBorder="1" applyAlignment="1">
      <alignment horizontal="center" vertical="center" textRotation="90" wrapText="1"/>
    </xf>
    <xf numFmtId="0" fontId="37" fillId="2" borderId="1" xfId="0" applyFont="1" applyFill="1" applyBorder="1" applyAlignment="1">
      <alignment vertical="center" wrapText="1"/>
    </xf>
    <xf numFmtId="0" fontId="47" fillId="0" borderId="5" xfId="0" applyFont="1" applyBorder="1" applyAlignment="1">
      <alignment horizontal="left" vertical="center" wrapText="1"/>
    </xf>
    <xf numFmtId="164" fontId="62" fillId="0" borderId="3" xfId="0" applyNumberFormat="1" applyFont="1" applyBorder="1" applyAlignment="1">
      <alignment horizontal="center" vertical="center" wrapText="1"/>
    </xf>
    <xf numFmtId="164" fontId="62" fillId="0" borderId="4" xfId="0" applyNumberFormat="1" applyFont="1" applyBorder="1" applyAlignment="1">
      <alignment horizontal="center" vertical="center" wrapText="1"/>
    </xf>
    <xf numFmtId="164" fontId="47" fillId="0" borderId="3" xfId="0" applyNumberFormat="1" applyFont="1" applyBorder="1" applyAlignment="1">
      <alignment horizontal="center" vertical="center" wrapText="1"/>
    </xf>
    <xf numFmtId="164" fontId="47" fillId="0" borderId="4" xfId="0" applyNumberFormat="1" applyFont="1" applyBorder="1" applyAlignment="1">
      <alignment horizontal="center" vertical="center" wrapText="1"/>
    </xf>
    <xf numFmtId="164" fontId="48" fillId="0" borderId="3" xfId="0" applyNumberFormat="1" applyFont="1" applyBorder="1" applyAlignment="1">
      <alignment horizontal="center" vertical="center" wrapText="1"/>
    </xf>
    <xf numFmtId="164" fontId="48" fillId="0" borderId="4" xfId="0" applyNumberFormat="1" applyFont="1" applyBorder="1" applyAlignment="1">
      <alignment horizontal="center" vertical="center" wrapText="1"/>
    </xf>
    <xf numFmtId="164" fontId="49" fillId="0" borderId="3" xfId="0" applyNumberFormat="1" applyFont="1" applyBorder="1" applyAlignment="1">
      <alignment horizontal="center" vertical="center" wrapText="1"/>
    </xf>
    <xf numFmtId="164" fontId="49" fillId="0" borderId="4" xfId="0" applyNumberFormat="1" applyFont="1" applyBorder="1" applyAlignment="1">
      <alignment horizontal="center" vertical="center" wrapText="1"/>
    </xf>
    <xf numFmtId="0" fontId="47" fillId="2" borderId="3" xfId="0" applyFont="1" applyFill="1" applyBorder="1" applyAlignment="1">
      <alignment horizontal="left" vertical="center" wrapText="1"/>
    </xf>
    <xf numFmtId="0" fontId="47" fillId="2" borderId="5" xfId="0" applyFont="1" applyFill="1" applyBorder="1" applyAlignment="1">
      <alignment horizontal="left" vertical="center" wrapText="1"/>
    </xf>
    <xf numFmtId="0" fontId="47" fillId="2" borderId="4" xfId="0" applyFont="1" applyFill="1" applyBorder="1" applyAlignment="1">
      <alignment horizontal="left" vertical="center" wrapText="1"/>
    </xf>
    <xf numFmtId="0" fontId="54" fillId="0" borderId="2" xfId="0" applyFont="1" applyBorder="1" applyAlignment="1">
      <alignment horizontal="center" vertical="center" textRotation="90" wrapText="1"/>
    </xf>
    <xf numFmtId="0" fontId="54" fillId="0" borderId="14" xfId="0" applyFont="1" applyBorder="1" applyAlignment="1">
      <alignment horizontal="center" vertical="center" textRotation="90" wrapText="1"/>
    </xf>
  </cellXfs>
  <cellStyles count="6">
    <cellStyle name="Normal" xfId="0" builtinId="0"/>
    <cellStyle name="Normal 2" xfId="2"/>
    <cellStyle name="Normal 2 3" xfId="5"/>
    <cellStyle name="Normal 4" xfId="3"/>
    <cellStyle name="Percent" xfId="1" builtinId="5"/>
    <cellStyle name="Обычный 2"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41"/>
  <sheetViews>
    <sheetView showZeros="0" topLeftCell="A77" zoomScaleNormal="100" zoomScaleSheetLayoutView="100" workbookViewId="0">
      <selection activeCell="B86" sqref="A61:XFD86"/>
    </sheetView>
  </sheetViews>
  <sheetFormatPr defaultRowHeight="14.4" x14ac:dyDescent="0.3"/>
  <cols>
    <col min="2" max="2" width="15.44140625" customWidth="1"/>
    <col min="11" max="11" width="11.5546875" customWidth="1"/>
    <col min="13" max="13" width="11.6640625" customWidth="1"/>
  </cols>
  <sheetData>
    <row r="2" spans="1:16" ht="15.6" x14ac:dyDescent="0.3">
      <c r="A2" s="1"/>
      <c r="B2" s="1"/>
      <c r="C2" s="1"/>
      <c r="D2" s="1"/>
      <c r="E2" s="1"/>
      <c r="F2" s="1"/>
      <c r="G2" s="1"/>
      <c r="H2" s="1"/>
      <c r="I2" s="1"/>
      <c r="J2" s="1"/>
      <c r="K2" s="1"/>
      <c r="L2" s="1"/>
      <c r="M2" s="1"/>
      <c r="N2" s="1079" t="s">
        <v>68</v>
      </c>
      <c r="O2" s="1079"/>
      <c r="P2" s="1079"/>
    </row>
    <row r="3" spans="1:16" ht="17.399999999999999" x14ac:dyDescent="0.3">
      <c r="A3" s="1"/>
      <c r="B3" s="1"/>
      <c r="C3" s="1"/>
      <c r="D3" s="1"/>
      <c r="E3" s="1080" t="s">
        <v>30</v>
      </c>
      <c r="F3" s="1080"/>
      <c r="G3" s="1080"/>
      <c r="H3" s="1080"/>
      <c r="I3" s="1080"/>
      <c r="J3" s="1080"/>
      <c r="K3" s="1"/>
      <c r="L3" s="1"/>
      <c r="M3" s="1"/>
      <c r="N3" s="1"/>
      <c r="O3" s="1"/>
      <c r="P3" s="1"/>
    </row>
    <row r="4" spans="1:16" ht="17.399999999999999" x14ac:dyDescent="0.3">
      <c r="A4" s="1"/>
      <c r="B4" s="1"/>
      <c r="C4" s="1"/>
      <c r="D4" s="1080" t="s">
        <v>74</v>
      </c>
      <c r="E4" s="1080"/>
      <c r="F4" s="1080"/>
      <c r="G4" s="1080"/>
      <c r="H4" s="1080"/>
      <c r="I4" s="1080"/>
      <c r="J4" s="1080"/>
      <c r="K4" s="1080"/>
      <c r="L4" s="1080"/>
      <c r="M4" s="1"/>
      <c r="N4" s="1"/>
      <c r="O4" s="1"/>
      <c r="P4" s="1"/>
    </row>
    <row r="5" spans="1:16" ht="17.399999999999999" x14ac:dyDescent="0.3">
      <c r="A5" s="1"/>
      <c r="B5" s="1"/>
      <c r="C5" s="1"/>
      <c r="D5" s="554"/>
      <c r="E5" s="554"/>
      <c r="F5" s="554"/>
      <c r="G5" s="554"/>
      <c r="H5" s="554"/>
      <c r="I5" s="554"/>
      <c r="J5" s="554"/>
      <c r="K5" s="554"/>
      <c r="L5" s="554"/>
      <c r="M5" s="1"/>
      <c r="N5" s="1"/>
      <c r="O5" s="1"/>
      <c r="P5" s="1"/>
    </row>
    <row r="6" spans="1:16" ht="15.6" x14ac:dyDescent="0.3">
      <c r="A6" s="1"/>
      <c r="B6" s="1"/>
      <c r="C6" s="1"/>
      <c r="D6" s="1"/>
      <c r="E6" s="1"/>
      <c r="F6" s="1"/>
      <c r="G6" s="1"/>
      <c r="H6" s="1"/>
      <c r="I6" s="1"/>
      <c r="J6" s="1"/>
      <c r="K6" s="1"/>
      <c r="L6" s="1"/>
      <c r="M6" s="1"/>
      <c r="N6" s="1"/>
      <c r="O6" s="1"/>
      <c r="P6" s="552" t="s">
        <v>0</v>
      </c>
    </row>
    <row r="7" spans="1:16" ht="15.6" x14ac:dyDescent="0.3">
      <c r="A7" s="1070" t="s">
        <v>31</v>
      </c>
      <c r="B7" s="1070"/>
      <c r="C7" s="1070"/>
      <c r="D7" s="1070" t="s">
        <v>75</v>
      </c>
      <c r="E7" s="1070"/>
      <c r="F7" s="1070"/>
      <c r="G7" s="1070"/>
      <c r="H7" s="1070"/>
      <c r="I7" s="1070"/>
      <c r="J7" s="1070"/>
      <c r="K7" s="1070"/>
      <c r="L7" s="1070"/>
      <c r="M7" s="1070"/>
      <c r="N7" s="1070"/>
      <c r="O7" s="1070"/>
      <c r="P7" s="635">
        <v>1</v>
      </c>
    </row>
    <row r="8" spans="1:16" ht="15.6" x14ac:dyDescent="0.3">
      <c r="A8" s="1070" t="s">
        <v>32</v>
      </c>
      <c r="B8" s="1070"/>
      <c r="C8" s="1070"/>
      <c r="D8" s="1083" t="s">
        <v>76</v>
      </c>
      <c r="E8" s="1084"/>
      <c r="F8" s="1084"/>
      <c r="G8" s="1084"/>
      <c r="H8" s="1084"/>
      <c r="I8" s="1084"/>
      <c r="J8" s="1084"/>
      <c r="K8" s="1084"/>
      <c r="L8" s="1084"/>
      <c r="M8" s="1084"/>
      <c r="N8" s="1084"/>
      <c r="O8" s="1085"/>
      <c r="P8" s="636" t="s">
        <v>77</v>
      </c>
    </row>
    <row r="9" spans="1:16" ht="15.6" x14ac:dyDescent="0.3">
      <c r="A9" s="1070" t="s">
        <v>33</v>
      </c>
      <c r="B9" s="1070"/>
      <c r="C9" s="1070"/>
      <c r="D9" s="1073"/>
      <c r="E9" s="1073"/>
      <c r="F9" s="1073"/>
      <c r="G9" s="1073"/>
      <c r="H9" s="1073"/>
      <c r="I9" s="1073"/>
      <c r="J9" s="1073"/>
      <c r="K9" s="1073"/>
      <c r="L9" s="1073"/>
      <c r="M9" s="1073"/>
      <c r="N9" s="1073"/>
      <c r="O9" s="1073"/>
      <c r="P9" s="635"/>
    </row>
    <row r="10" spans="1:16" ht="15.6" x14ac:dyDescent="0.3">
      <c r="A10" s="637"/>
      <c r="B10" s="638"/>
      <c r="C10" s="638"/>
      <c r="D10" s="638"/>
      <c r="E10" s="638"/>
      <c r="F10" s="638"/>
      <c r="G10" s="638"/>
      <c r="H10" s="638"/>
      <c r="I10" s="638"/>
      <c r="J10" s="638"/>
      <c r="K10" s="638"/>
      <c r="L10" s="638"/>
      <c r="M10" s="638"/>
      <c r="N10" s="638"/>
      <c r="O10" s="638"/>
      <c r="P10" s="639"/>
    </row>
    <row r="11" spans="1:16" ht="15.6" x14ac:dyDescent="0.3">
      <c r="A11" s="1074" t="s">
        <v>78</v>
      </c>
      <c r="B11" s="1075"/>
      <c r="C11" s="1075"/>
      <c r="D11" s="1075"/>
      <c r="E11" s="1075"/>
      <c r="F11" s="1075"/>
      <c r="G11" s="1075"/>
      <c r="H11" s="1075"/>
      <c r="I11" s="1075"/>
      <c r="J11" s="1075"/>
      <c r="K11" s="1075"/>
      <c r="L11" s="1075"/>
      <c r="M11" s="1075"/>
      <c r="N11" s="1075"/>
      <c r="O11" s="1075"/>
      <c r="P11" s="1076"/>
    </row>
    <row r="12" spans="1:16" ht="15.6" x14ac:dyDescent="0.3">
      <c r="A12" s="640"/>
      <c r="B12" s="641"/>
      <c r="C12" s="641"/>
      <c r="D12" s="641"/>
      <c r="E12" s="641"/>
      <c r="F12" s="641"/>
      <c r="G12" s="641"/>
      <c r="H12" s="641"/>
      <c r="I12" s="641"/>
      <c r="J12" s="641"/>
      <c r="K12" s="641"/>
      <c r="L12" s="641"/>
      <c r="M12" s="641"/>
      <c r="N12" s="641"/>
      <c r="O12" s="641"/>
      <c r="P12" s="642"/>
    </row>
    <row r="13" spans="1:16" ht="15.6" x14ac:dyDescent="0.3">
      <c r="A13" s="1055" t="s">
        <v>1</v>
      </c>
      <c r="B13" s="1056"/>
      <c r="C13" s="1056"/>
      <c r="D13" s="1057"/>
      <c r="E13" s="1033" t="s">
        <v>0</v>
      </c>
      <c r="F13" s="1034"/>
      <c r="G13" s="1010">
        <v>2022</v>
      </c>
      <c r="H13" s="1010"/>
      <c r="I13" s="643">
        <v>2023</v>
      </c>
      <c r="J13" s="643">
        <v>2024</v>
      </c>
      <c r="K13" s="1010">
        <v>2025</v>
      </c>
      <c r="L13" s="1010"/>
      <c r="M13" s="1010">
        <v>2026</v>
      </c>
      <c r="N13" s="1010"/>
      <c r="O13" s="1010">
        <v>2027</v>
      </c>
      <c r="P13" s="1010"/>
    </row>
    <row r="14" spans="1:16" ht="15.6" x14ac:dyDescent="0.3">
      <c r="A14" s="1058"/>
      <c r="B14" s="1059"/>
      <c r="C14" s="1059"/>
      <c r="D14" s="1060"/>
      <c r="E14" s="635" t="s">
        <v>35</v>
      </c>
      <c r="F14" s="644" t="s">
        <v>36</v>
      </c>
      <c r="G14" s="1033" t="s">
        <v>11</v>
      </c>
      <c r="H14" s="1034"/>
      <c r="I14" s="635" t="s">
        <v>11</v>
      </c>
      <c r="J14" s="635" t="s">
        <v>12</v>
      </c>
      <c r="K14" s="1033" t="s">
        <v>13</v>
      </c>
      <c r="L14" s="1034"/>
      <c r="M14" s="1033" t="s">
        <v>14</v>
      </c>
      <c r="N14" s="1034"/>
      <c r="O14" s="1033" t="s">
        <v>14</v>
      </c>
      <c r="P14" s="1034"/>
    </row>
    <row r="15" spans="1:16" ht="15.6" x14ac:dyDescent="0.3">
      <c r="A15" s="1095" t="s">
        <v>37</v>
      </c>
      <c r="B15" s="1095"/>
      <c r="C15" s="1095"/>
      <c r="D15" s="1095"/>
      <c r="E15" s="635">
        <v>4</v>
      </c>
      <c r="F15" s="635"/>
      <c r="G15" s="1086">
        <f>G16+G17+G18+G19+G20+G21</f>
        <v>28466.9</v>
      </c>
      <c r="H15" s="1087"/>
      <c r="I15" s="645">
        <f>SUM(I16:I21)</f>
        <v>28458.400000000001</v>
      </c>
      <c r="J15" s="645">
        <f>SUM(J16:J21)</f>
        <v>32528.5</v>
      </c>
      <c r="K15" s="1086">
        <f>K16+K17+K18+K20+K21</f>
        <v>31428.699999999997</v>
      </c>
      <c r="L15" s="1087"/>
      <c r="M15" s="1086">
        <f>M16+M17+M18+M20+M21</f>
        <v>31428.699999999997</v>
      </c>
      <c r="N15" s="1087"/>
      <c r="O15" s="1086">
        <f>O16+O17+O18+O20+O21</f>
        <v>31428.699999999997</v>
      </c>
      <c r="P15" s="1087"/>
    </row>
    <row r="16" spans="1:16" ht="15.6" x14ac:dyDescent="0.3">
      <c r="A16" s="1070" t="s">
        <v>79</v>
      </c>
      <c r="B16" s="1070"/>
      <c r="C16" s="1070"/>
      <c r="D16" s="1070"/>
      <c r="E16" s="635"/>
      <c r="F16" s="635">
        <v>21</v>
      </c>
      <c r="G16" s="1081">
        <f>G91</f>
        <v>20364.800000000003</v>
      </c>
      <c r="H16" s="1034"/>
      <c r="I16" s="646">
        <f>I91</f>
        <v>23920.5</v>
      </c>
      <c r="J16" s="646">
        <f>J91</f>
        <v>28407</v>
      </c>
      <c r="K16" s="1081">
        <f>K91</f>
        <v>27307.199999999997</v>
      </c>
      <c r="L16" s="1082"/>
      <c r="M16" s="1081">
        <f>M91</f>
        <v>27307.199999999997</v>
      </c>
      <c r="N16" s="1082"/>
      <c r="O16" s="1081">
        <f>O91</f>
        <v>27307.199999999997</v>
      </c>
      <c r="P16" s="1082"/>
    </row>
    <row r="17" spans="1:16" ht="15.6" x14ac:dyDescent="0.3">
      <c r="A17" s="1070" t="s">
        <v>80</v>
      </c>
      <c r="B17" s="1070"/>
      <c r="C17" s="1070"/>
      <c r="D17" s="1070"/>
      <c r="E17" s="635"/>
      <c r="F17" s="635">
        <v>22</v>
      </c>
      <c r="G17" s="1090">
        <f>G95</f>
        <v>2373.1000000000004</v>
      </c>
      <c r="H17" s="1073"/>
      <c r="I17" s="646">
        <f>I95</f>
        <v>1839.8000000000002</v>
      </c>
      <c r="J17" s="646">
        <f>J95</f>
        <v>2243</v>
      </c>
      <c r="K17" s="1090">
        <f>K95</f>
        <v>2243</v>
      </c>
      <c r="L17" s="1090"/>
      <c r="M17" s="1090">
        <f>M95</f>
        <v>2243</v>
      </c>
      <c r="N17" s="1090"/>
      <c r="O17" s="1090">
        <f>O95</f>
        <v>2243</v>
      </c>
      <c r="P17" s="1090"/>
    </row>
    <row r="18" spans="1:16" ht="15.6" x14ac:dyDescent="0.3">
      <c r="A18" s="1070" t="s">
        <v>81</v>
      </c>
      <c r="B18" s="1070"/>
      <c r="C18" s="1070"/>
      <c r="D18" s="1070"/>
      <c r="E18" s="635"/>
      <c r="F18" s="635">
        <v>27</v>
      </c>
      <c r="G18" s="1090">
        <f>G113</f>
        <v>525.29999999999995</v>
      </c>
      <c r="H18" s="1073"/>
      <c r="I18" s="646">
        <f>I113</f>
        <v>1003.4000000000001</v>
      </c>
      <c r="J18" s="646">
        <f>J113</f>
        <v>450</v>
      </c>
      <c r="K18" s="1090">
        <f>K113</f>
        <v>450</v>
      </c>
      <c r="L18" s="1090"/>
      <c r="M18" s="1090">
        <f>M113</f>
        <v>450</v>
      </c>
      <c r="N18" s="1090"/>
      <c r="O18" s="1090">
        <f>O113</f>
        <v>450</v>
      </c>
      <c r="P18" s="1090"/>
    </row>
    <row r="19" spans="1:16" ht="15.6" x14ac:dyDescent="0.3">
      <c r="A19" s="1070" t="s">
        <v>82</v>
      </c>
      <c r="B19" s="1070"/>
      <c r="C19" s="1070"/>
      <c r="D19" s="1070"/>
      <c r="E19" s="635"/>
      <c r="F19" s="635">
        <v>28</v>
      </c>
      <c r="G19" s="1090">
        <f>G117</f>
        <v>5.8</v>
      </c>
      <c r="H19" s="1073"/>
      <c r="I19" s="646">
        <f>I117</f>
        <v>0</v>
      </c>
      <c r="J19" s="646">
        <f>J117</f>
        <v>0</v>
      </c>
      <c r="K19" s="1090">
        <f>K117</f>
        <v>0</v>
      </c>
      <c r="L19" s="1073"/>
      <c r="M19" s="1090">
        <f>M117</f>
        <v>0</v>
      </c>
      <c r="N19" s="1073"/>
      <c r="O19" s="1090">
        <f>O117</f>
        <v>0</v>
      </c>
      <c r="P19" s="1073"/>
    </row>
    <row r="20" spans="1:16" ht="15.6" x14ac:dyDescent="0.3">
      <c r="A20" s="1070" t="s">
        <v>83</v>
      </c>
      <c r="B20" s="1070"/>
      <c r="C20" s="1070"/>
      <c r="D20" s="1070"/>
      <c r="E20" s="635"/>
      <c r="F20" s="635">
        <v>31</v>
      </c>
      <c r="G20" s="1090">
        <f>G119</f>
        <v>4155.4000000000005</v>
      </c>
      <c r="H20" s="1073"/>
      <c r="I20" s="646">
        <f>I119</f>
        <v>670.9</v>
      </c>
      <c r="J20" s="646">
        <f>J119</f>
        <v>258</v>
      </c>
      <c r="K20" s="1090">
        <f>K119</f>
        <v>258</v>
      </c>
      <c r="L20" s="1090"/>
      <c r="M20" s="1090">
        <f>M119</f>
        <v>258</v>
      </c>
      <c r="N20" s="1090"/>
      <c r="O20" s="1090">
        <f>O119</f>
        <v>258</v>
      </c>
      <c r="P20" s="1090"/>
    </row>
    <row r="21" spans="1:16" ht="15.6" x14ac:dyDescent="0.3">
      <c r="A21" s="1074" t="s">
        <v>84</v>
      </c>
      <c r="B21" s="1093"/>
      <c r="C21" s="1093"/>
      <c r="D21" s="1094"/>
      <c r="E21" s="635"/>
      <c r="F21" s="635">
        <v>33</v>
      </c>
      <c r="G21" s="1090">
        <f>G124</f>
        <v>1042.5</v>
      </c>
      <c r="H21" s="1073"/>
      <c r="I21" s="646">
        <f>I124</f>
        <v>1023.8000000000002</v>
      </c>
      <c r="J21" s="646">
        <f>J124</f>
        <v>1170.5</v>
      </c>
      <c r="K21" s="1090">
        <f>K124</f>
        <v>1170.5</v>
      </c>
      <c r="L21" s="1090"/>
      <c r="M21" s="1090">
        <f>M124</f>
        <v>1170.5</v>
      </c>
      <c r="N21" s="1090"/>
      <c r="O21" s="1090">
        <f>O124</f>
        <v>1170.5</v>
      </c>
      <c r="P21" s="1090"/>
    </row>
    <row r="22" spans="1:16" ht="15.6" x14ac:dyDescent="0.3">
      <c r="A22" s="1070"/>
      <c r="B22" s="1070"/>
      <c r="C22" s="1070"/>
      <c r="D22" s="1070"/>
      <c r="E22" s="635"/>
      <c r="F22" s="635"/>
      <c r="G22" s="1073"/>
      <c r="H22" s="1073"/>
      <c r="I22" s="635"/>
      <c r="J22" s="635"/>
      <c r="K22" s="1073"/>
      <c r="L22" s="1073"/>
      <c r="M22" s="1073"/>
      <c r="N22" s="1073"/>
      <c r="O22" s="1073"/>
      <c r="P22" s="1073"/>
    </row>
    <row r="23" spans="1:16" ht="15.6" x14ac:dyDescent="0.3">
      <c r="A23" s="637"/>
      <c r="B23" s="638"/>
      <c r="C23" s="638"/>
      <c r="D23" s="638"/>
      <c r="E23" s="638"/>
      <c r="F23" s="638"/>
      <c r="G23" s="638"/>
      <c r="H23" s="638"/>
      <c r="I23" s="638"/>
      <c r="J23" s="638"/>
      <c r="K23" s="638"/>
      <c r="L23" s="638"/>
      <c r="M23" s="638"/>
      <c r="N23" s="638"/>
      <c r="O23" s="638"/>
      <c r="P23" s="639"/>
    </row>
    <row r="24" spans="1:16" ht="15.6" x14ac:dyDescent="0.3">
      <c r="A24" s="1055" t="s">
        <v>1</v>
      </c>
      <c r="B24" s="1057"/>
      <c r="C24" s="1035" t="s">
        <v>0</v>
      </c>
      <c r="D24" s="1035"/>
      <c r="E24" s="1035"/>
      <c r="F24" s="1035"/>
      <c r="G24" s="1010">
        <v>2022</v>
      </c>
      <c r="H24" s="1010"/>
      <c r="I24" s="643">
        <v>2023</v>
      </c>
      <c r="J24" s="643">
        <v>2024</v>
      </c>
      <c r="K24" s="1010">
        <v>2025</v>
      </c>
      <c r="L24" s="1010"/>
      <c r="M24" s="1010">
        <v>2026</v>
      </c>
      <c r="N24" s="1010"/>
      <c r="O24" s="1010">
        <v>2027</v>
      </c>
      <c r="P24" s="1010"/>
    </row>
    <row r="25" spans="1:16" ht="15.6" x14ac:dyDescent="0.3">
      <c r="A25" s="1058"/>
      <c r="B25" s="1060"/>
      <c r="C25" s="635" t="s">
        <v>61</v>
      </c>
      <c r="D25" s="635" t="s">
        <v>62</v>
      </c>
      <c r="E25" s="635" t="s">
        <v>35</v>
      </c>
      <c r="F25" s="644" t="s">
        <v>36</v>
      </c>
      <c r="G25" s="1033" t="s">
        <v>11</v>
      </c>
      <c r="H25" s="1034"/>
      <c r="I25" s="635" t="s">
        <v>11</v>
      </c>
      <c r="J25" s="635" t="s">
        <v>12</v>
      </c>
      <c r="K25" s="1033" t="s">
        <v>13</v>
      </c>
      <c r="L25" s="1034"/>
      <c r="M25" s="1033" t="s">
        <v>14</v>
      </c>
      <c r="N25" s="1034"/>
      <c r="O25" s="1033" t="s">
        <v>14</v>
      </c>
      <c r="P25" s="1034"/>
    </row>
    <row r="26" spans="1:16" ht="15.6" x14ac:dyDescent="0.3">
      <c r="A26" s="1066" t="s">
        <v>63</v>
      </c>
      <c r="B26" s="1067"/>
      <c r="C26" s="647"/>
      <c r="D26" s="647"/>
      <c r="E26" s="647"/>
      <c r="F26" s="647"/>
      <c r="G26" s="1089">
        <f>G15</f>
        <v>28466.9</v>
      </c>
      <c r="H26" s="1089"/>
      <c r="I26" s="648">
        <f>I15</f>
        <v>28458.400000000001</v>
      </c>
      <c r="J26" s="649">
        <f>J15</f>
        <v>32528.5</v>
      </c>
      <c r="K26" s="1088">
        <f>K15</f>
        <v>31428.699999999997</v>
      </c>
      <c r="L26" s="1089"/>
      <c r="M26" s="1088">
        <f>M15</f>
        <v>31428.699999999997</v>
      </c>
      <c r="N26" s="1089"/>
      <c r="O26" s="1088">
        <f>O15</f>
        <v>31428.699999999997</v>
      </c>
      <c r="P26" s="1089"/>
    </row>
    <row r="27" spans="1:16" ht="15.6" x14ac:dyDescent="0.3">
      <c r="A27" s="1068" t="s">
        <v>64</v>
      </c>
      <c r="B27" s="1069"/>
      <c r="C27" s="635"/>
      <c r="D27" s="650"/>
      <c r="E27" s="650"/>
      <c r="F27" s="650"/>
      <c r="G27" s="1035"/>
      <c r="H27" s="1035"/>
      <c r="I27" s="651">
        <f>L52</f>
        <v>0</v>
      </c>
      <c r="J27" s="652">
        <f>M52</f>
        <v>0</v>
      </c>
      <c r="K27" s="1011">
        <f>N52</f>
        <v>0</v>
      </c>
      <c r="L27" s="1011"/>
      <c r="M27" s="1011">
        <f>O52</f>
        <v>0</v>
      </c>
      <c r="N27" s="1011"/>
      <c r="O27" s="1011">
        <f>P52</f>
        <v>0</v>
      </c>
      <c r="P27" s="1011"/>
    </row>
    <row r="28" spans="1:16" ht="15.6" x14ac:dyDescent="0.3">
      <c r="A28" s="1012"/>
      <c r="B28" s="1012"/>
      <c r="C28" s="2"/>
      <c r="D28" s="2"/>
      <c r="E28" s="2"/>
      <c r="F28" s="2"/>
      <c r="G28" s="1012"/>
      <c r="H28" s="1012"/>
      <c r="I28" s="546"/>
      <c r="J28" s="2"/>
      <c r="K28" s="1012"/>
      <c r="L28" s="1012"/>
      <c r="M28" s="1012"/>
      <c r="N28" s="1012"/>
      <c r="O28" s="1012"/>
      <c r="P28" s="1012"/>
    </row>
    <row r="29" spans="1:16" ht="15.6" x14ac:dyDescent="0.3">
      <c r="A29" s="1012"/>
      <c r="B29" s="1012"/>
      <c r="C29" s="2"/>
      <c r="D29" s="2"/>
      <c r="E29" s="2"/>
      <c r="F29" s="2"/>
      <c r="G29" s="1012"/>
      <c r="H29" s="1012"/>
      <c r="I29" s="546"/>
      <c r="J29" s="2"/>
      <c r="K29" s="1012"/>
      <c r="L29" s="1012"/>
      <c r="M29" s="1012"/>
      <c r="N29" s="1012"/>
      <c r="O29" s="1012"/>
      <c r="P29" s="1012"/>
    </row>
    <row r="30" spans="1:16" ht="15.6" x14ac:dyDescent="0.3">
      <c r="A30" s="1038" t="s">
        <v>65</v>
      </c>
      <c r="B30" s="1040"/>
      <c r="C30" s="5"/>
      <c r="D30" s="2"/>
      <c r="E30" s="2"/>
      <c r="F30" s="2"/>
      <c r="G30" s="1012"/>
      <c r="H30" s="1012"/>
      <c r="I30" s="546"/>
      <c r="J30" s="2"/>
      <c r="K30" s="1012"/>
      <c r="L30" s="1012"/>
      <c r="M30" s="1012"/>
      <c r="N30" s="1012"/>
      <c r="O30" s="1012"/>
      <c r="P30" s="1012"/>
    </row>
    <row r="31" spans="1:16" ht="15.6" x14ac:dyDescent="0.3">
      <c r="A31" s="1012"/>
      <c r="B31" s="1012"/>
      <c r="C31" s="2"/>
      <c r="D31" s="2"/>
      <c r="E31" s="2"/>
      <c r="F31" s="2"/>
      <c r="G31" s="1012"/>
      <c r="H31" s="1012"/>
      <c r="I31" s="546"/>
      <c r="J31" s="2"/>
      <c r="K31" s="1012"/>
      <c r="L31" s="1012"/>
      <c r="M31" s="1012"/>
      <c r="N31" s="1012"/>
      <c r="O31" s="1012"/>
      <c r="P31" s="1012"/>
    </row>
    <row r="32" spans="1:16" ht="15.6" x14ac:dyDescent="0.3">
      <c r="A32" s="1014"/>
      <c r="B32" s="1015"/>
      <c r="C32" s="2"/>
      <c r="D32" s="2"/>
      <c r="E32" s="2"/>
      <c r="F32" s="2"/>
      <c r="G32" s="1014"/>
      <c r="H32" s="1015"/>
      <c r="I32" s="546"/>
      <c r="J32" s="2"/>
      <c r="K32" s="1014"/>
      <c r="L32" s="1015"/>
      <c r="M32" s="1014"/>
      <c r="N32" s="1015"/>
      <c r="O32" s="1014"/>
      <c r="P32" s="1015"/>
    </row>
    <row r="33" spans="1:16" ht="15.6" x14ac:dyDescent="0.3">
      <c r="A33" s="1014"/>
      <c r="B33" s="1015"/>
      <c r="C33" s="2"/>
      <c r="D33" s="2"/>
      <c r="E33" s="2"/>
      <c r="F33" s="2"/>
      <c r="G33" s="1014"/>
      <c r="H33" s="1015"/>
      <c r="I33" s="546"/>
      <c r="J33" s="2"/>
      <c r="K33" s="1014"/>
      <c r="L33" s="1015"/>
      <c r="M33" s="1014"/>
      <c r="N33" s="1015"/>
      <c r="O33" s="1014"/>
      <c r="P33" s="1015"/>
    </row>
    <row r="34" spans="1:16" ht="15.6" x14ac:dyDescent="0.3">
      <c r="A34" s="1068" t="s">
        <v>66</v>
      </c>
      <c r="B34" s="1069"/>
      <c r="C34" s="635">
        <v>1</v>
      </c>
      <c r="D34" s="650">
        <v>1</v>
      </c>
      <c r="E34" s="650">
        <v>4</v>
      </c>
      <c r="F34" s="647"/>
      <c r="G34" s="1016">
        <f>G26-G27</f>
        <v>28466.9</v>
      </c>
      <c r="H34" s="1017"/>
      <c r="I34" s="652">
        <f>I26-I27</f>
        <v>28458.400000000001</v>
      </c>
      <c r="J34" s="652">
        <f>J26-J27</f>
        <v>32528.5</v>
      </c>
      <c r="K34" s="1018">
        <f>K26-K27</f>
        <v>31428.699999999997</v>
      </c>
      <c r="L34" s="1017"/>
      <c r="M34" s="1018">
        <f>M26-M27</f>
        <v>31428.699999999997</v>
      </c>
      <c r="N34" s="1017"/>
      <c r="O34" s="1018">
        <f>O26-O27</f>
        <v>31428.699999999997</v>
      </c>
      <c r="P34" s="1017"/>
    </row>
    <row r="35" spans="1:16" ht="15.6" x14ac:dyDescent="0.3">
      <c r="A35" s="1014"/>
      <c r="B35" s="1015"/>
      <c r="C35" s="2"/>
      <c r="D35" s="2"/>
      <c r="E35" s="2"/>
      <c r="F35" s="2"/>
      <c r="G35" s="1077"/>
      <c r="H35" s="1078"/>
      <c r="I35" s="548"/>
      <c r="J35" s="2"/>
      <c r="K35" s="1014"/>
      <c r="L35" s="1015"/>
      <c r="M35" s="1014"/>
      <c r="N35" s="1015"/>
      <c r="O35" s="1014"/>
      <c r="P35" s="1015"/>
    </row>
    <row r="36" spans="1:16" ht="15.6" x14ac:dyDescent="0.3">
      <c r="A36" s="19"/>
      <c r="B36" s="1"/>
      <c r="C36" s="1"/>
      <c r="D36" s="1"/>
      <c r="E36" s="1"/>
      <c r="F36" s="1"/>
      <c r="G36" s="1"/>
      <c r="H36" s="1"/>
      <c r="I36" s="1"/>
      <c r="J36" s="1"/>
      <c r="K36" s="1"/>
      <c r="L36" s="1"/>
      <c r="M36" s="1"/>
      <c r="N36" s="1"/>
      <c r="O36" s="1"/>
      <c r="P36" s="20"/>
    </row>
    <row r="37" spans="1:16" ht="15.6" x14ac:dyDescent="0.3">
      <c r="A37" s="1127" t="s">
        <v>85</v>
      </c>
      <c r="B37" s="1128"/>
      <c r="C37" s="1128"/>
      <c r="D37" s="1128"/>
      <c r="E37" s="1128"/>
      <c r="F37" s="1128"/>
      <c r="G37" s="1128"/>
      <c r="H37" s="1128"/>
      <c r="I37" s="1128"/>
      <c r="J37" s="1128"/>
      <c r="K37" s="1128"/>
      <c r="L37" s="1128"/>
      <c r="M37" s="1128"/>
      <c r="N37" s="1128"/>
      <c r="O37" s="1128"/>
      <c r="P37" s="1129"/>
    </row>
    <row r="38" spans="1:16" ht="15.6" x14ac:dyDescent="0.3">
      <c r="A38" s="1130" t="s">
        <v>1</v>
      </c>
      <c r="B38" s="1130"/>
      <c r="C38" s="1130"/>
      <c r="D38" s="1130" t="s">
        <v>0</v>
      </c>
      <c r="E38" s="1130"/>
      <c r="F38" s="1130"/>
      <c r="G38" s="1131" t="s">
        <v>71</v>
      </c>
      <c r="H38" s="1131"/>
      <c r="I38" s="1131"/>
      <c r="J38" s="1131"/>
      <c r="K38" s="1131" t="s">
        <v>69</v>
      </c>
      <c r="L38" s="1131"/>
      <c r="M38" s="1131"/>
      <c r="N38" s="1131" t="s">
        <v>72</v>
      </c>
      <c r="O38" s="1131"/>
      <c r="P38" s="1131"/>
    </row>
    <row r="39" spans="1:16" ht="61.2" x14ac:dyDescent="0.3">
      <c r="A39" s="1130"/>
      <c r="B39" s="1130"/>
      <c r="C39" s="1130"/>
      <c r="D39" s="548" t="s">
        <v>35</v>
      </c>
      <c r="E39" s="1013" t="s">
        <v>53</v>
      </c>
      <c r="F39" s="1013"/>
      <c r="G39" s="1132" t="s">
        <v>50</v>
      </c>
      <c r="H39" s="1132"/>
      <c r="I39" s="562" t="s">
        <v>51</v>
      </c>
      <c r="J39" s="562" t="s">
        <v>52</v>
      </c>
      <c r="K39" s="562" t="s">
        <v>50</v>
      </c>
      <c r="L39" s="562" t="s">
        <v>51</v>
      </c>
      <c r="M39" s="562" t="s">
        <v>52</v>
      </c>
      <c r="N39" s="562" t="s">
        <v>50</v>
      </c>
      <c r="O39" s="562" t="s">
        <v>51</v>
      </c>
      <c r="P39" s="562" t="s">
        <v>52</v>
      </c>
    </row>
    <row r="40" spans="1:16" ht="15.6" x14ac:dyDescent="0.3">
      <c r="A40" s="1070" t="s">
        <v>9</v>
      </c>
      <c r="B40" s="1070"/>
      <c r="C40" s="1070"/>
      <c r="D40" s="647">
        <v>4</v>
      </c>
      <c r="E40" s="1073">
        <v>3</v>
      </c>
      <c r="F40" s="1073"/>
      <c r="G40" s="1134">
        <f>G41</f>
        <v>31428.699999999997</v>
      </c>
      <c r="H40" s="1135"/>
      <c r="I40" s="653"/>
      <c r="J40" s="653"/>
      <c r="K40" s="645">
        <f>K41</f>
        <v>31428.699999999997</v>
      </c>
      <c r="L40" s="653"/>
      <c r="M40" s="653"/>
      <c r="N40" s="645">
        <f>N41</f>
        <v>31428.699999999997</v>
      </c>
      <c r="O40" s="548"/>
      <c r="P40" s="548"/>
    </row>
    <row r="41" spans="1:16" ht="15.6" x14ac:dyDescent="0.3">
      <c r="A41" s="1071" t="s">
        <v>54</v>
      </c>
      <c r="B41" s="1071"/>
      <c r="C41" s="1071"/>
      <c r="D41" s="654">
        <v>1</v>
      </c>
      <c r="E41" s="1072">
        <v>3</v>
      </c>
      <c r="F41" s="1072"/>
      <c r="G41" s="1090">
        <f>K90</f>
        <v>31428.699999999997</v>
      </c>
      <c r="H41" s="1073"/>
      <c r="I41" s="655"/>
      <c r="J41" s="635"/>
      <c r="K41" s="646">
        <f>M90</f>
        <v>31428.699999999997</v>
      </c>
      <c r="L41" s="655"/>
      <c r="M41" s="635"/>
      <c r="N41" s="646">
        <f>O90</f>
        <v>31428.699999999997</v>
      </c>
      <c r="O41" s="558"/>
      <c r="P41" s="548"/>
    </row>
    <row r="42" spans="1:16" ht="15.6" x14ac:dyDescent="0.3">
      <c r="A42" s="1071" t="s">
        <v>55</v>
      </c>
      <c r="B42" s="1071"/>
      <c r="C42" s="1071"/>
      <c r="D42" s="654" t="s">
        <v>59</v>
      </c>
      <c r="E42" s="1072"/>
      <c r="F42" s="1072"/>
      <c r="G42" s="1072"/>
      <c r="H42" s="1072"/>
      <c r="I42" s="655"/>
      <c r="J42" s="655"/>
      <c r="K42" s="655"/>
      <c r="L42" s="655"/>
      <c r="M42" s="655"/>
      <c r="N42" s="655"/>
      <c r="O42" s="558"/>
      <c r="P42" s="558"/>
    </row>
    <row r="43" spans="1:16" ht="15.6" x14ac:dyDescent="0.3">
      <c r="A43" s="1070"/>
      <c r="B43" s="1070"/>
      <c r="C43" s="1070"/>
      <c r="D43" s="647"/>
      <c r="E43" s="1073"/>
      <c r="F43" s="1073"/>
      <c r="G43" s="1073"/>
      <c r="H43" s="1073"/>
      <c r="I43" s="635"/>
      <c r="J43" s="635"/>
      <c r="K43" s="635"/>
      <c r="L43" s="635"/>
      <c r="M43" s="635"/>
      <c r="N43" s="635"/>
      <c r="O43" s="548"/>
      <c r="P43" s="548"/>
    </row>
    <row r="44" spans="1:16" ht="15.6" x14ac:dyDescent="0.3">
      <c r="A44" s="1070" t="s">
        <v>9</v>
      </c>
      <c r="B44" s="1070"/>
      <c r="C44" s="1070"/>
      <c r="D44" s="647">
        <v>4</v>
      </c>
      <c r="E44" s="1073"/>
      <c r="F44" s="1073"/>
      <c r="G44" s="1073">
        <f>G45+G46</f>
        <v>31428.699999999997</v>
      </c>
      <c r="H44" s="1073"/>
      <c r="I44" s="635"/>
      <c r="J44" s="635"/>
      <c r="K44" s="646">
        <f>K45+K46</f>
        <v>31428.699999999997</v>
      </c>
      <c r="L44" s="635"/>
      <c r="M44" s="635"/>
      <c r="N44" s="635">
        <f>N45+N46</f>
        <v>31428.699999999997</v>
      </c>
      <c r="O44" s="548"/>
      <c r="P44" s="548"/>
    </row>
    <row r="45" spans="1:16" ht="15.6" x14ac:dyDescent="0.3">
      <c r="A45" s="1071" t="s">
        <v>56</v>
      </c>
      <c r="B45" s="1071"/>
      <c r="C45" s="1071"/>
      <c r="D45" s="656"/>
      <c r="E45" s="1072">
        <v>2</v>
      </c>
      <c r="F45" s="1072"/>
      <c r="G45" s="1133">
        <f>N52</f>
        <v>0</v>
      </c>
      <c r="H45" s="1133"/>
      <c r="I45" s="657"/>
      <c r="J45" s="657"/>
      <c r="K45" s="657">
        <f>O52</f>
        <v>0</v>
      </c>
      <c r="L45" s="657"/>
      <c r="M45" s="657"/>
      <c r="N45" s="657">
        <f>P52</f>
        <v>0</v>
      </c>
      <c r="O45" s="558"/>
      <c r="P45" s="558"/>
    </row>
    <row r="46" spans="1:16" ht="15.6" x14ac:dyDescent="0.3">
      <c r="A46" s="1071" t="s">
        <v>57</v>
      </c>
      <c r="B46" s="1071"/>
      <c r="C46" s="1071"/>
      <c r="D46" s="656"/>
      <c r="E46" s="1072">
        <v>1</v>
      </c>
      <c r="F46" s="1072"/>
      <c r="G46" s="1072">
        <f>K34</f>
        <v>31428.699999999997</v>
      </c>
      <c r="H46" s="1072"/>
      <c r="I46" s="655"/>
      <c r="J46" s="655"/>
      <c r="K46" s="657">
        <f>M34</f>
        <v>31428.699999999997</v>
      </c>
      <c r="L46" s="655"/>
      <c r="M46" s="655"/>
      <c r="N46" s="655">
        <f>O34</f>
        <v>31428.699999999997</v>
      </c>
      <c r="O46" s="558"/>
      <c r="P46" s="558"/>
    </row>
    <row r="47" spans="1:16" ht="15.6" x14ac:dyDescent="0.3">
      <c r="A47" s="1070"/>
      <c r="B47" s="1070"/>
      <c r="C47" s="1070"/>
      <c r="D47" s="647"/>
      <c r="E47" s="1073"/>
      <c r="F47" s="1073"/>
      <c r="G47" s="1073"/>
      <c r="H47" s="1073"/>
      <c r="I47" s="635"/>
      <c r="J47" s="635"/>
      <c r="K47" s="635"/>
      <c r="L47" s="635"/>
      <c r="M47" s="635"/>
      <c r="N47" s="635"/>
      <c r="O47" s="548"/>
      <c r="P47" s="548"/>
    </row>
    <row r="48" spans="1:16" ht="15.6" x14ac:dyDescent="0.3">
      <c r="A48" s="19"/>
      <c r="B48" s="1"/>
      <c r="C48" s="1"/>
      <c r="D48" s="1"/>
      <c r="E48" s="1"/>
      <c r="F48" s="1"/>
      <c r="G48" s="1"/>
      <c r="H48" s="1"/>
      <c r="I48" s="1"/>
      <c r="J48" s="1"/>
      <c r="K48" s="1"/>
      <c r="L48" s="1"/>
      <c r="M48" s="1"/>
      <c r="N48" s="1"/>
      <c r="O48" s="1"/>
      <c r="P48" s="20"/>
    </row>
    <row r="49" spans="1:16" ht="16.2" x14ac:dyDescent="0.3">
      <c r="A49" s="1158" t="s">
        <v>86</v>
      </c>
      <c r="B49" s="1158"/>
      <c r="C49" s="1158"/>
      <c r="D49" s="1158"/>
      <c r="E49" s="1158"/>
      <c r="F49" s="1158"/>
      <c r="G49" s="1158"/>
      <c r="H49" s="1158"/>
      <c r="I49" s="1158"/>
      <c r="J49" s="1158"/>
      <c r="K49" s="1158"/>
      <c r="L49" s="1158"/>
      <c r="M49" s="1158"/>
      <c r="N49" s="1158"/>
      <c r="O49" s="1158"/>
      <c r="P49" s="1158"/>
    </row>
    <row r="50" spans="1:16" ht="15.6" x14ac:dyDescent="0.3">
      <c r="A50" s="1130" t="s">
        <v>1</v>
      </c>
      <c r="B50" s="1130"/>
      <c r="C50" s="1130" t="s">
        <v>0</v>
      </c>
      <c r="D50" s="1130"/>
      <c r="E50" s="1130"/>
      <c r="F50" s="1130"/>
      <c r="G50" s="1130"/>
      <c r="H50" s="1130"/>
      <c r="I50" s="1121" t="s">
        <v>10</v>
      </c>
      <c r="J50" s="1123"/>
      <c r="K50" s="548">
        <v>2022</v>
      </c>
      <c r="L50" s="548">
        <v>2023</v>
      </c>
      <c r="M50" s="548">
        <v>2024</v>
      </c>
      <c r="N50" s="548">
        <v>2025</v>
      </c>
      <c r="O50" s="548">
        <v>2026</v>
      </c>
      <c r="P50" s="548">
        <v>2027</v>
      </c>
    </row>
    <row r="51" spans="1:16" ht="46.8" x14ac:dyDescent="0.3">
      <c r="A51" s="1130"/>
      <c r="B51" s="1130"/>
      <c r="C51" s="545" t="s">
        <v>3</v>
      </c>
      <c r="D51" s="545" t="s">
        <v>4</v>
      </c>
      <c r="E51" s="545" t="s">
        <v>5</v>
      </c>
      <c r="F51" s="545" t="s">
        <v>6</v>
      </c>
      <c r="G51" s="545" t="s">
        <v>7</v>
      </c>
      <c r="H51" s="545" t="s">
        <v>8</v>
      </c>
      <c r="I51" s="1124"/>
      <c r="J51" s="1126"/>
      <c r="K51" s="562" t="s">
        <v>11</v>
      </c>
      <c r="L51" s="562" t="s">
        <v>11</v>
      </c>
      <c r="M51" s="562" t="s">
        <v>12</v>
      </c>
      <c r="N51" s="562" t="s">
        <v>13</v>
      </c>
      <c r="O51" s="562" t="s">
        <v>14</v>
      </c>
      <c r="P51" s="562" t="s">
        <v>14</v>
      </c>
    </row>
    <row r="52" spans="1:16" ht="15.6" x14ac:dyDescent="0.3">
      <c r="A52" s="1162"/>
      <c r="B52" s="1163"/>
      <c r="C52" s="27"/>
      <c r="D52" s="3"/>
      <c r="E52" s="3"/>
      <c r="F52" s="28"/>
      <c r="G52" s="27"/>
      <c r="H52" s="2"/>
      <c r="I52" s="1091"/>
      <c r="J52" s="1092"/>
      <c r="K52" s="557">
        <f t="shared" ref="K52:P52" si="0">K53</f>
        <v>0</v>
      </c>
      <c r="L52" s="557">
        <f t="shared" si="0"/>
        <v>0</v>
      </c>
      <c r="M52" s="544">
        <f t="shared" si="0"/>
        <v>0</v>
      </c>
      <c r="N52" s="544">
        <f t="shared" si="0"/>
        <v>0</v>
      </c>
      <c r="O52" s="544">
        <f t="shared" si="0"/>
        <v>0</v>
      </c>
      <c r="P52" s="544">
        <f t="shared" si="0"/>
        <v>0</v>
      </c>
    </row>
    <row r="53" spans="1:16" ht="15.6" x14ac:dyDescent="0.3">
      <c r="A53" s="1159"/>
      <c r="B53" s="1160"/>
      <c r="C53" s="547"/>
      <c r="D53" s="547"/>
      <c r="E53" s="2"/>
      <c r="F53" s="2"/>
      <c r="G53" s="2"/>
      <c r="H53" s="2"/>
      <c r="I53" s="1014"/>
      <c r="J53" s="1161"/>
      <c r="K53" s="546"/>
      <c r="L53" s="546"/>
      <c r="M53" s="542"/>
      <c r="N53" s="542"/>
      <c r="O53" s="542"/>
      <c r="P53" s="542"/>
    </row>
    <row r="54" spans="1:16" ht="15.6" x14ac:dyDescent="0.3">
      <c r="A54" s="30"/>
      <c r="B54" s="31"/>
      <c r="C54" s="1"/>
      <c r="D54" s="1"/>
      <c r="E54" s="1"/>
      <c r="F54" s="1"/>
      <c r="G54" s="1"/>
      <c r="H54" s="1"/>
      <c r="I54" s="1"/>
      <c r="J54" s="1"/>
      <c r="K54" s="1"/>
      <c r="L54" s="1"/>
      <c r="M54" s="1"/>
      <c r="N54" s="1"/>
      <c r="O54" s="1"/>
      <c r="P54" s="20"/>
    </row>
    <row r="55" spans="1:16" ht="15.6" x14ac:dyDescent="0.3">
      <c r="A55" s="1061" t="s">
        <v>15</v>
      </c>
      <c r="B55" s="1062"/>
      <c r="C55" s="1062"/>
      <c r="D55" s="1062"/>
      <c r="E55" s="1062"/>
      <c r="F55" s="1062"/>
      <c r="G55" s="1062"/>
      <c r="H55" s="1062"/>
      <c r="I55" s="1062"/>
      <c r="J55" s="1062"/>
      <c r="K55" s="1062"/>
      <c r="L55" s="1062"/>
      <c r="M55" s="1062"/>
      <c r="N55" s="1062"/>
      <c r="O55" s="1062"/>
      <c r="P55" s="1063"/>
    </row>
    <row r="56" spans="1:16" ht="15.6" x14ac:dyDescent="0.3">
      <c r="A56" s="1096"/>
      <c r="B56" s="1097"/>
      <c r="C56" s="1096"/>
      <c r="D56" s="1098"/>
      <c r="E56" s="1098"/>
      <c r="F56" s="1098"/>
      <c r="G56" s="1098"/>
      <c r="H56" s="1098"/>
      <c r="I56" s="1098"/>
      <c r="J56" s="1098"/>
      <c r="K56" s="1098"/>
      <c r="L56" s="1098"/>
      <c r="M56" s="1098"/>
      <c r="N56" s="1097"/>
      <c r="O56" s="1012" t="s">
        <v>0</v>
      </c>
      <c r="P56" s="1012"/>
    </row>
    <row r="57" spans="1:16" ht="15.6" x14ac:dyDescent="0.3">
      <c r="A57" s="1070" t="s">
        <v>16</v>
      </c>
      <c r="B57" s="1070"/>
      <c r="C57" s="1074" t="s">
        <v>87</v>
      </c>
      <c r="D57" s="1075"/>
      <c r="E57" s="1075"/>
      <c r="F57" s="1075"/>
      <c r="G57" s="1075"/>
      <c r="H57" s="1075"/>
      <c r="I57" s="1075"/>
      <c r="J57" s="1075"/>
      <c r="K57" s="1075"/>
      <c r="L57" s="1075"/>
      <c r="M57" s="1075"/>
      <c r="N57" s="1076"/>
      <c r="O57" s="1035">
        <v>411</v>
      </c>
      <c r="P57" s="1035"/>
    </row>
    <row r="58" spans="1:16" ht="15.6" x14ac:dyDescent="0.3">
      <c r="A58" s="1070" t="s">
        <v>17</v>
      </c>
      <c r="B58" s="1070"/>
      <c r="C58" s="1074" t="s">
        <v>87</v>
      </c>
      <c r="D58" s="1075"/>
      <c r="E58" s="1075"/>
      <c r="F58" s="1075"/>
      <c r="G58" s="1075"/>
      <c r="H58" s="1075"/>
      <c r="I58" s="1075"/>
      <c r="J58" s="1075"/>
      <c r="K58" s="1075"/>
      <c r="L58" s="1075"/>
      <c r="M58" s="1075"/>
      <c r="N58" s="1076"/>
      <c r="O58" s="1035">
        <v>50</v>
      </c>
      <c r="P58" s="1035"/>
    </row>
    <row r="59" spans="1:16" ht="15.6" x14ac:dyDescent="0.3">
      <c r="A59" s="1070" t="s">
        <v>18</v>
      </c>
      <c r="B59" s="1070"/>
      <c r="C59" s="1074" t="s">
        <v>88</v>
      </c>
      <c r="D59" s="1075"/>
      <c r="E59" s="1075"/>
      <c r="F59" s="1075"/>
      <c r="G59" s="1075"/>
      <c r="H59" s="1075"/>
      <c r="I59" s="1075"/>
      <c r="J59" s="1075"/>
      <c r="K59" s="1075"/>
      <c r="L59" s="1075"/>
      <c r="M59" s="1075"/>
      <c r="N59" s="1076"/>
      <c r="O59" s="1035">
        <v>11</v>
      </c>
      <c r="P59" s="1035"/>
    </row>
    <row r="60" spans="1:16" ht="15.6" x14ac:dyDescent="0.3">
      <c r="A60" s="19"/>
      <c r="B60" s="1"/>
      <c r="C60" s="1"/>
      <c r="D60" s="1"/>
      <c r="E60" s="1"/>
      <c r="F60" s="1"/>
      <c r="G60" s="1"/>
      <c r="H60" s="1"/>
      <c r="I60" s="1"/>
      <c r="J60" s="1"/>
      <c r="K60" s="1"/>
      <c r="L60" s="1"/>
      <c r="M60" s="1"/>
      <c r="N60" s="1"/>
      <c r="O60" s="1"/>
      <c r="P60" s="20"/>
    </row>
    <row r="61" spans="1:16" s="659" customFormat="1" ht="15.6" x14ac:dyDescent="0.3">
      <c r="A61" s="1099" t="s">
        <v>89</v>
      </c>
      <c r="B61" s="1100"/>
      <c r="C61" s="1100"/>
      <c r="D61" s="1100"/>
      <c r="E61" s="1100"/>
      <c r="F61" s="1100"/>
      <c r="G61" s="1100"/>
      <c r="H61" s="1100"/>
      <c r="I61" s="1100"/>
      <c r="J61" s="1100"/>
      <c r="K61" s="1100"/>
      <c r="L61" s="1100"/>
      <c r="M61" s="1100"/>
      <c r="N61" s="1100"/>
      <c r="O61" s="1100"/>
      <c r="P61" s="1101"/>
    </row>
    <row r="62" spans="1:16" s="659" customFormat="1" ht="58.5" customHeight="1" x14ac:dyDescent="0.3">
      <c r="A62" s="1024" t="s">
        <v>90</v>
      </c>
      <c r="B62" s="1025"/>
      <c r="C62" s="1026"/>
      <c r="D62" s="1027" t="s">
        <v>714</v>
      </c>
      <c r="E62" s="1028"/>
      <c r="F62" s="1028"/>
      <c r="G62" s="1028"/>
      <c r="H62" s="1028"/>
      <c r="I62" s="1028"/>
      <c r="J62" s="1028"/>
      <c r="K62" s="1028"/>
      <c r="L62" s="1028"/>
      <c r="M62" s="1028"/>
      <c r="N62" s="1028"/>
      <c r="O62" s="1028"/>
      <c r="P62" s="1029"/>
    </row>
    <row r="63" spans="1:16" s="659" customFormat="1" ht="151.5" customHeight="1" x14ac:dyDescent="0.3">
      <c r="A63" s="1024" t="s">
        <v>91</v>
      </c>
      <c r="B63" s="1025"/>
      <c r="C63" s="1026"/>
      <c r="D63" s="1030" t="s">
        <v>715</v>
      </c>
      <c r="E63" s="1031"/>
      <c r="F63" s="1031"/>
      <c r="G63" s="1031"/>
      <c r="H63" s="1031"/>
      <c r="I63" s="1031"/>
      <c r="J63" s="1031"/>
      <c r="K63" s="1031"/>
      <c r="L63" s="1031"/>
      <c r="M63" s="1031"/>
      <c r="N63" s="1031"/>
      <c r="O63" s="1031"/>
      <c r="P63" s="1032"/>
    </row>
    <row r="64" spans="1:16" s="659" customFormat="1" ht="66.75" customHeight="1" x14ac:dyDescent="0.3">
      <c r="A64" s="1140" t="s">
        <v>23</v>
      </c>
      <c r="B64" s="1141"/>
      <c r="C64" s="1142"/>
      <c r="D64" s="1143" t="s">
        <v>92</v>
      </c>
      <c r="E64" s="1144"/>
      <c r="F64" s="1144"/>
      <c r="G64" s="1144"/>
      <c r="H64" s="1144"/>
      <c r="I64" s="1144"/>
      <c r="J64" s="1144"/>
      <c r="K64" s="1144"/>
      <c r="L64" s="1144"/>
      <c r="M64" s="1144"/>
      <c r="N64" s="1144"/>
      <c r="O64" s="1144"/>
      <c r="P64" s="1145"/>
    </row>
    <row r="65" spans="1:16" s="659" customFormat="1" ht="15.6" x14ac:dyDescent="0.3">
      <c r="A65" s="54"/>
      <c r="B65" s="55"/>
      <c r="C65" s="55"/>
      <c r="D65" s="55"/>
      <c r="E65" s="55"/>
      <c r="F65" s="55"/>
      <c r="G65" s="55"/>
      <c r="H65" s="55"/>
      <c r="I65" s="55"/>
      <c r="J65" s="55"/>
      <c r="K65" s="55"/>
      <c r="L65" s="55"/>
      <c r="M65" s="55"/>
      <c r="N65" s="55"/>
      <c r="O65" s="55"/>
      <c r="P65" s="660"/>
    </row>
    <row r="66" spans="1:16" s="659" customFormat="1" ht="15.6" x14ac:dyDescent="0.3">
      <c r="A66" s="1146" t="s">
        <v>20</v>
      </c>
      <c r="B66" s="1147"/>
      <c r="C66" s="1147"/>
      <c r="D66" s="1147"/>
      <c r="E66" s="1147"/>
      <c r="F66" s="1147"/>
      <c r="G66" s="1147"/>
      <c r="H66" s="1147"/>
      <c r="I66" s="1147"/>
      <c r="J66" s="1147"/>
      <c r="K66" s="1147"/>
      <c r="L66" s="1147"/>
      <c r="M66" s="1147"/>
      <c r="N66" s="1147"/>
      <c r="O66" s="1147"/>
      <c r="P66" s="1148"/>
    </row>
    <row r="67" spans="1:16" s="659" customFormat="1" ht="15.6" x14ac:dyDescent="0.3">
      <c r="A67" s="1149" t="s">
        <v>24</v>
      </c>
      <c r="B67" s="1149" t="s">
        <v>0</v>
      </c>
      <c r="C67" s="1150" t="s">
        <v>1</v>
      </c>
      <c r="D67" s="1151"/>
      <c r="E67" s="1151"/>
      <c r="F67" s="1151"/>
      <c r="G67" s="1151"/>
      <c r="H67" s="1151"/>
      <c r="I67" s="1152"/>
      <c r="J67" s="1156" t="s">
        <v>28</v>
      </c>
      <c r="K67" s="661">
        <v>2022</v>
      </c>
      <c r="L67" s="661">
        <v>2023</v>
      </c>
      <c r="M67" s="661">
        <v>2024</v>
      </c>
      <c r="N67" s="661">
        <v>2025</v>
      </c>
      <c r="O67" s="661">
        <v>2026</v>
      </c>
      <c r="P67" s="661">
        <v>2027</v>
      </c>
    </row>
    <row r="68" spans="1:16" s="659" customFormat="1" ht="45.6" x14ac:dyDescent="0.3">
      <c r="A68" s="1149"/>
      <c r="B68" s="1149"/>
      <c r="C68" s="1153"/>
      <c r="D68" s="1154"/>
      <c r="E68" s="1154"/>
      <c r="F68" s="1154"/>
      <c r="G68" s="1154"/>
      <c r="H68" s="1154"/>
      <c r="I68" s="1155"/>
      <c r="J68" s="1156"/>
      <c r="K68" s="662" t="s">
        <v>11</v>
      </c>
      <c r="L68" s="662" t="s">
        <v>11</v>
      </c>
      <c r="M68" s="662" t="s">
        <v>12</v>
      </c>
      <c r="N68" s="662" t="s">
        <v>13</v>
      </c>
      <c r="O68" s="662" t="s">
        <v>14</v>
      </c>
      <c r="P68" s="662" t="s">
        <v>14</v>
      </c>
    </row>
    <row r="69" spans="1:16" s="659" customFormat="1" ht="32.25" customHeight="1" x14ac:dyDescent="0.3">
      <c r="A69" s="1047" t="s">
        <v>25</v>
      </c>
      <c r="B69" s="663" t="s">
        <v>93</v>
      </c>
      <c r="C69" s="1021" t="s">
        <v>94</v>
      </c>
      <c r="D69" s="1022"/>
      <c r="E69" s="1022"/>
      <c r="F69" s="1022"/>
      <c r="G69" s="1022"/>
      <c r="H69" s="1022"/>
      <c r="I69" s="1023"/>
      <c r="J69" s="570" t="s">
        <v>95</v>
      </c>
      <c r="K69" s="570">
        <v>8</v>
      </c>
      <c r="L69" s="570" t="s">
        <v>716</v>
      </c>
      <c r="M69" s="570">
        <v>15</v>
      </c>
      <c r="N69" s="570">
        <v>15</v>
      </c>
      <c r="O69" s="570">
        <v>15</v>
      </c>
      <c r="P69" s="570">
        <v>15</v>
      </c>
    </row>
    <row r="70" spans="1:16" s="659" customFormat="1" ht="15.75" customHeight="1" x14ac:dyDescent="0.3">
      <c r="A70" s="1157"/>
      <c r="B70" s="663" t="s">
        <v>96</v>
      </c>
      <c r="C70" s="1021" t="s">
        <v>97</v>
      </c>
      <c r="D70" s="1022"/>
      <c r="E70" s="1022"/>
      <c r="F70" s="1022"/>
      <c r="G70" s="1022"/>
      <c r="H70" s="1022"/>
      <c r="I70" s="1023"/>
      <c r="J70" s="570" t="s">
        <v>95</v>
      </c>
      <c r="K70" s="570">
        <v>3</v>
      </c>
      <c r="L70" s="570">
        <v>1</v>
      </c>
      <c r="M70" s="570">
        <v>8</v>
      </c>
      <c r="N70" s="570">
        <v>8</v>
      </c>
      <c r="O70" s="570">
        <v>8</v>
      </c>
      <c r="P70" s="570">
        <v>8</v>
      </c>
    </row>
    <row r="71" spans="1:16" s="659" customFormat="1" ht="16.5" customHeight="1" x14ac:dyDescent="0.3">
      <c r="A71" s="1157"/>
      <c r="B71" s="663" t="s">
        <v>98</v>
      </c>
      <c r="C71" s="1021" t="s">
        <v>99</v>
      </c>
      <c r="D71" s="1022"/>
      <c r="E71" s="1022"/>
      <c r="F71" s="1022"/>
      <c r="G71" s="1022"/>
      <c r="H71" s="1022"/>
      <c r="I71" s="1023"/>
      <c r="J71" s="570" t="s">
        <v>95</v>
      </c>
      <c r="K71" s="570">
        <v>52</v>
      </c>
      <c r="L71" s="33">
        <v>40</v>
      </c>
      <c r="M71" s="570">
        <v>55</v>
      </c>
      <c r="N71" s="570">
        <v>55</v>
      </c>
      <c r="O71" s="570">
        <v>55</v>
      </c>
      <c r="P71" s="570">
        <v>55</v>
      </c>
    </row>
    <row r="72" spans="1:16" s="659" customFormat="1" ht="31.65" customHeight="1" x14ac:dyDescent="0.3">
      <c r="A72" s="1157"/>
      <c r="B72" s="663" t="s">
        <v>100</v>
      </c>
      <c r="C72" s="1021" t="s">
        <v>717</v>
      </c>
      <c r="D72" s="1022"/>
      <c r="E72" s="1022"/>
      <c r="F72" s="1022"/>
      <c r="G72" s="1022"/>
      <c r="H72" s="1022"/>
      <c r="I72" s="1023"/>
      <c r="J72" s="570" t="s">
        <v>95</v>
      </c>
      <c r="K72" s="664" t="s">
        <v>101</v>
      </c>
      <c r="L72" s="664" t="s">
        <v>101</v>
      </c>
      <c r="M72" s="665" t="s">
        <v>718</v>
      </c>
      <c r="N72" s="33">
        <v>90</v>
      </c>
      <c r="O72" s="33">
        <v>90</v>
      </c>
      <c r="P72" s="33">
        <v>90</v>
      </c>
    </row>
    <row r="73" spans="1:16" s="659" customFormat="1" ht="15.6" x14ac:dyDescent="0.3">
      <c r="A73" s="1048"/>
      <c r="B73" s="216" t="s">
        <v>102</v>
      </c>
      <c r="C73" s="1021" t="s">
        <v>103</v>
      </c>
      <c r="D73" s="1022"/>
      <c r="E73" s="1022"/>
      <c r="F73" s="1022"/>
      <c r="G73" s="1022"/>
      <c r="H73" s="1022"/>
      <c r="I73" s="1023"/>
      <c r="J73" s="33" t="s">
        <v>95</v>
      </c>
      <c r="K73" s="570">
        <v>86</v>
      </c>
      <c r="L73" s="570" t="s">
        <v>719</v>
      </c>
      <c r="M73" s="33">
        <v>92</v>
      </c>
      <c r="N73" s="33">
        <v>92</v>
      </c>
      <c r="O73" s="33">
        <v>92</v>
      </c>
      <c r="P73" s="33">
        <v>92</v>
      </c>
    </row>
    <row r="74" spans="1:16" s="659" customFormat="1" ht="32.25" customHeight="1" x14ac:dyDescent="0.3">
      <c r="A74" s="1047" t="s">
        <v>26</v>
      </c>
      <c r="B74" s="663" t="s">
        <v>104</v>
      </c>
      <c r="C74" s="1021" t="s">
        <v>105</v>
      </c>
      <c r="D74" s="1022"/>
      <c r="E74" s="1022"/>
      <c r="F74" s="1022"/>
      <c r="G74" s="1022"/>
      <c r="H74" s="1022"/>
      <c r="I74" s="1023"/>
      <c r="J74" s="570" t="s">
        <v>106</v>
      </c>
      <c r="K74" s="570">
        <v>127</v>
      </c>
      <c r="L74" s="570">
        <v>43</v>
      </c>
      <c r="M74" s="33">
        <v>100</v>
      </c>
      <c r="N74" s="33">
        <v>100</v>
      </c>
      <c r="O74" s="33">
        <v>100</v>
      </c>
      <c r="P74" s="33">
        <v>100</v>
      </c>
    </row>
    <row r="75" spans="1:16" s="659" customFormat="1" ht="19.649999999999999" customHeight="1" x14ac:dyDescent="0.3">
      <c r="A75" s="1157"/>
      <c r="B75" s="663" t="s">
        <v>107</v>
      </c>
      <c r="C75" s="1020" t="s">
        <v>720</v>
      </c>
      <c r="D75" s="1020"/>
      <c r="E75" s="1020"/>
      <c r="F75" s="1020"/>
      <c r="G75" s="1020"/>
      <c r="H75" s="1020"/>
      <c r="I75" s="1020"/>
      <c r="J75" s="570" t="s">
        <v>106</v>
      </c>
      <c r="K75" s="664" t="s">
        <v>721</v>
      </c>
      <c r="L75" s="570">
        <v>2166</v>
      </c>
      <c r="M75" s="666">
        <v>2000</v>
      </c>
      <c r="N75" s="666">
        <v>2000</v>
      </c>
      <c r="O75" s="666">
        <v>2000</v>
      </c>
      <c r="P75" s="666">
        <v>2000</v>
      </c>
    </row>
    <row r="76" spans="1:16" s="659" customFormat="1" ht="32.25" customHeight="1" x14ac:dyDescent="0.3">
      <c r="A76" s="1157"/>
      <c r="B76" s="663" t="s">
        <v>108</v>
      </c>
      <c r="C76" s="1020" t="s">
        <v>722</v>
      </c>
      <c r="D76" s="1020"/>
      <c r="E76" s="1020"/>
      <c r="F76" s="1020"/>
      <c r="G76" s="1020"/>
      <c r="H76" s="1020"/>
      <c r="I76" s="1020"/>
      <c r="J76" s="570" t="s">
        <v>106</v>
      </c>
      <c r="K76" s="667">
        <v>32</v>
      </c>
      <c r="L76" s="667">
        <v>27</v>
      </c>
      <c r="M76" s="667">
        <v>30</v>
      </c>
      <c r="N76" s="667">
        <v>30</v>
      </c>
      <c r="O76" s="667">
        <v>30</v>
      </c>
      <c r="P76" s="33">
        <v>30</v>
      </c>
    </row>
    <row r="77" spans="1:16" s="659" customFormat="1" ht="15.6" x14ac:dyDescent="0.3">
      <c r="A77" s="1157"/>
      <c r="B77" s="663" t="s">
        <v>109</v>
      </c>
      <c r="C77" s="1020" t="s">
        <v>110</v>
      </c>
      <c r="D77" s="1020"/>
      <c r="E77" s="1020"/>
      <c r="F77" s="1020"/>
      <c r="G77" s="1020"/>
      <c r="H77" s="1020"/>
      <c r="I77" s="1020"/>
      <c r="J77" s="570" t="s">
        <v>106</v>
      </c>
      <c r="K77" s="667">
        <v>323</v>
      </c>
      <c r="L77" s="667">
        <v>317</v>
      </c>
      <c r="M77" s="667">
        <v>370</v>
      </c>
      <c r="N77" s="667">
        <v>370</v>
      </c>
      <c r="O77" s="667">
        <v>370</v>
      </c>
      <c r="P77" s="667">
        <v>370</v>
      </c>
    </row>
    <row r="78" spans="1:16" s="659" customFormat="1" ht="31.65" customHeight="1" x14ac:dyDescent="0.3">
      <c r="A78" s="1157"/>
      <c r="B78" s="663" t="s">
        <v>111</v>
      </c>
      <c r="C78" s="1020" t="s">
        <v>112</v>
      </c>
      <c r="D78" s="1020"/>
      <c r="E78" s="1020"/>
      <c r="F78" s="1020"/>
      <c r="G78" s="1020"/>
      <c r="H78" s="1020"/>
      <c r="I78" s="1020"/>
      <c r="J78" s="570" t="s">
        <v>106</v>
      </c>
      <c r="K78" s="667">
        <v>319</v>
      </c>
      <c r="L78" s="667">
        <v>338</v>
      </c>
      <c r="M78" s="667">
        <v>370</v>
      </c>
      <c r="N78" s="667">
        <v>370</v>
      </c>
      <c r="O78" s="665">
        <v>370</v>
      </c>
      <c r="P78" s="667">
        <v>370</v>
      </c>
    </row>
    <row r="79" spans="1:16" s="659" customFormat="1" ht="28.5" customHeight="1" x14ac:dyDescent="0.3">
      <c r="A79" s="1157"/>
      <c r="B79" s="663" t="s">
        <v>113</v>
      </c>
      <c r="C79" s="1020" t="s">
        <v>114</v>
      </c>
      <c r="D79" s="1020"/>
      <c r="E79" s="1020"/>
      <c r="F79" s="1020"/>
      <c r="G79" s="1020"/>
      <c r="H79" s="1020"/>
      <c r="I79" s="1020"/>
      <c r="J79" s="570" t="s">
        <v>106</v>
      </c>
      <c r="K79" s="668">
        <v>245</v>
      </c>
      <c r="L79" s="570">
        <v>751</v>
      </c>
      <c r="M79" s="666">
        <v>390</v>
      </c>
      <c r="N79" s="666" t="s">
        <v>115</v>
      </c>
      <c r="O79" s="666" t="s">
        <v>115</v>
      </c>
      <c r="P79" s="666" t="s">
        <v>115</v>
      </c>
    </row>
    <row r="80" spans="1:16" s="659" customFormat="1" ht="15.6" x14ac:dyDescent="0.3">
      <c r="A80" s="1157"/>
      <c r="B80" s="663" t="s">
        <v>116</v>
      </c>
      <c r="C80" s="1021" t="s">
        <v>117</v>
      </c>
      <c r="D80" s="1022"/>
      <c r="E80" s="1022"/>
      <c r="F80" s="1022"/>
      <c r="G80" s="1022"/>
      <c r="H80" s="1022"/>
      <c r="I80" s="1023"/>
      <c r="J80" s="570" t="s">
        <v>106</v>
      </c>
      <c r="K80" s="664" t="s">
        <v>723</v>
      </c>
      <c r="L80" s="570">
        <v>846</v>
      </c>
      <c r="M80" s="665" t="s">
        <v>118</v>
      </c>
      <c r="N80" s="665" t="s">
        <v>118</v>
      </c>
      <c r="O80" s="665" t="s">
        <v>118</v>
      </c>
      <c r="P80" s="665" t="s">
        <v>118</v>
      </c>
    </row>
    <row r="81" spans="1:16" s="659" customFormat="1" ht="15.6" x14ac:dyDescent="0.3">
      <c r="A81" s="1157"/>
      <c r="B81" s="663" t="s">
        <v>119</v>
      </c>
      <c r="C81" s="1021" t="s">
        <v>120</v>
      </c>
      <c r="D81" s="1022"/>
      <c r="E81" s="1022"/>
      <c r="F81" s="1022"/>
      <c r="G81" s="1022"/>
      <c r="H81" s="1022"/>
      <c r="I81" s="1023"/>
      <c r="J81" s="570" t="s">
        <v>106</v>
      </c>
      <c r="K81" s="668">
        <v>22</v>
      </c>
      <c r="L81" s="570">
        <v>9</v>
      </c>
      <c r="M81" s="667">
        <v>30</v>
      </c>
      <c r="N81" s="667">
        <v>30</v>
      </c>
      <c r="O81" s="667">
        <v>30</v>
      </c>
      <c r="P81" s="667">
        <v>30</v>
      </c>
    </row>
    <row r="82" spans="1:16" s="659" customFormat="1" ht="15.6" x14ac:dyDescent="0.3">
      <c r="A82" s="1157"/>
      <c r="B82" s="663" t="s">
        <v>121</v>
      </c>
      <c r="C82" s="1021" t="s">
        <v>122</v>
      </c>
      <c r="D82" s="1022"/>
      <c r="E82" s="1022"/>
      <c r="F82" s="1022"/>
      <c r="G82" s="1022"/>
      <c r="H82" s="1022"/>
      <c r="I82" s="1023"/>
      <c r="J82" s="570" t="s">
        <v>106</v>
      </c>
      <c r="K82" s="669">
        <v>1609</v>
      </c>
      <c r="L82" s="669">
        <v>1025</v>
      </c>
      <c r="M82" s="666">
        <v>1450</v>
      </c>
      <c r="N82" s="666">
        <v>1450</v>
      </c>
      <c r="O82" s="666">
        <v>1450</v>
      </c>
      <c r="P82" s="666">
        <v>1450</v>
      </c>
    </row>
    <row r="83" spans="1:16" s="659" customFormat="1" ht="17.399999999999999" customHeight="1" x14ac:dyDescent="0.3">
      <c r="A83" s="1157"/>
      <c r="B83" s="663" t="s">
        <v>123</v>
      </c>
      <c r="C83" s="1021" t="s">
        <v>124</v>
      </c>
      <c r="D83" s="1022"/>
      <c r="E83" s="1022"/>
      <c r="F83" s="1022"/>
      <c r="G83" s="1022"/>
      <c r="H83" s="1022"/>
      <c r="I83" s="1023"/>
      <c r="J83" s="570" t="s">
        <v>106</v>
      </c>
      <c r="K83" s="669" t="s">
        <v>101</v>
      </c>
      <c r="L83" s="669" t="s">
        <v>101</v>
      </c>
      <c r="M83" s="666">
        <v>400</v>
      </c>
      <c r="N83" s="666">
        <v>400</v>
      </c>
      <c r="O83" s="666">
        <v>400</v>
      </c>
      <c r="P83" s="666">
        <v>400</v>
      </c>
    </row>
    <row r="84" spans="1:16" s="659" customFormat="1" ht="31.65" customHeight="1" x14ac:dyDescent="0.3">
      <c r="A84" s="1157"/>
      <c r="B84" s="663" t="s">
        <v>125</v>
      </c>
      <c r="C84" s="1021" t="s">
        <v>126</v>
      </c>
      <c r="D84" s="1022"/>
      <c r="E84" s="1022"/>
      <c r="F84" s="1022"/>
      <c r="G84" s="1022"/>
      <c r="H84" s="1022"/>
      <c r="I84" s="1023"/>
      <c r="J84" s="570" t="s">
        <v>106</v>
      </c>
      <c r="K84" s="664" t="s">
        <v>101</v>
      </c>
      <c r="L84" s="570" t="s">
        <v>101</v>
      </c>
      <c r="M84" s="665" t="s">
        <v>724</v>
      </c>
      <c r="N84" s="665">
        <v>1100</v>
      </c>
      <c r="O84" s="665">
        <v>1100</v>
      </c>
      <c r="P84" s="665">
        <v>1100</v>
      </c>
    </row>
    <row r="85" spans="1:16" s="659" customFormat="1" ht="26.4" customHeight="1" x14ac:dyDescent="0.3">
      <c r="A85" s="1047" t="s">
        <v>27</v>
      </c>
      <c r="B85" s="570" t="s">
        <v>127</v>
      </c>
      <c r="C85" s="1021" t="s">
        <v>128</v>
      </c>
      <c r="D85" s="1022"/>
      <c r="E85" s="1022"/>
      <c r="F85" s="1022"/>
      <c r="G85" s="1022"/>
      <c r="H85" s="1022"/>
      <c r="I85" s="1023"/>
      <c r="J85" s="33" t="s">
        <v>129</v>
      </c>
      <c r="K85" s="669">
        <v>5</v>
      </c>
      <c r="L85" s="669">
        <v>5</v>
      </c>
      <c r="M85" s="666">
        <v>5</v>
      </c>
      <c r="N85" s="666">
        <v>5</v>
      </c>
      <c r="O85" s="666">
        <v>5</v>
      </c>
      <c r="P85" s="666">
        <v>5</v>
      </c>
    </row>
    <row r="86" spans="1:16" s="659" customFormat="1" ht="26.4" customHeight="1" x14ac:dyDescent="0.3">
      <c r="A86" s="1048"/>
      <c r="B86" s="570" t="s">
        <v>130</v>
      </c>
      <c r="C86" s="1049" t="s">
        <v>131</v>
      </c>
      <c r="D86" s="1050"/>
      <c r="E86" s="1050"/>
      <c r="F86" s="1050"/>
      <c r="G86" s="1050"/>
      <c r="H86" s="1050"/>
      <c r="I86" s="1051"/>
      <c r="J86" s="33" t="s">
        <v>106</v>
      </c>
      <c r="K86" s="669" t="s">
        <v>725</v>
      </c>
      <c r="L86" s="669" t="s">
        <v>726</v>
      </c>
      <c r="M86" s="666">
        <v>15</v>
      </c>
      <c r="N86" s="666">
        <v>15</v>
      </c>
      <c r="O86" s="666">
        <v>15</v>
      </c>
      <c r="P86" s="666">
        <v>15</v>
      </c>
    </row>
    <row r="87" spans="1:16" x14ac:dyDescent="0.3">
      <c r="A87" s="1052"/>
      <c r="B87" s="1053"/>
      <c r="C87" s="1053"/>
      <c r="D87" s="1053"/>
      <c r="E87" s="1053"/>
      <c r="F87" s="1053"/>
      <c r="G87" s="1053"/>
      <c r="H87" s="1053"/>
      <c r="I87" s="1053"/>
      <c r="J87" s="1053"/>
      <c r="K87" s="1053"/>
      <c r="L87" s="1053"/>
      <c r="M87" s="1053"/>
      <c r="N87" s="1053"/>
      <c r="O87" s="1053"/>
      <c r="P87" s="1054"/>
    </row>
    <row r="88" spans="1:16" ht="15.6" x14ac:dyDescent="0.3">
      <c r="A88" s="1055" t="s">
        <v>1</v>
      </c>
      <c r="B88" s="1056"/>
      <c r="C88" s="1056"/>
      <c r="D88" s="1057"/>
      <c r="E88" s="1033" t="s">
        <v>0</v>
      </c>
      <c r="F88" s="1034"/>
      <c r="G88" s="1033">
        <v>2022</v>
      </c>
      <c r="H88" s="1034"/>
      <c r="I88" s="635">
        <v>2023</v>
      </c>
      <c r="J88" s="635">
        <v>2024</v>
      </c>
      <c r="K88" s="1035">
        <v>2025</v>
      </c>
      <c r="L88" s="1035"/>
      <c r="M88" s="1035">
        <v>2026</v>
      </c>
      <c r="N88" s="1035"/>
      <c r="O88" s="1035">
        <v>2027</v>
      </c>
      <c r="P88" s="1035"/>
    </row>
    <row r="89" spans="1:16" ht="15.6" x14ac:dyDescent="0.3">
      <c r="A89" s="1058"/>
      <c r="B89" s="1059"/>
      <c r="C89" s="1059"/>
      <c r="D89" s="1060"/>
      <c r="E89" s="635" t="s">
        <v>38</v>
      </c>
      <c r="F89" s="644" t="s">
        <v>39</v>
      </c>
      <c r="G89" s="1033" t="s">
        <v>11</v>
      </c>
      <c r="H89" s="1034"/>
      <c r="I89" s="635" t="s">
        <v>11</v>
      </c>
      <c r="J89" s="635" t="s">
        <v>12</v>
      </c>
      <c r="K89" s="1033" t="s">
        <v>13</v>
      </c>
      <c r="L89" s="1034"/>
      <c r="M89" s="1033" t="s">
        <v>14</v>
      </c>
      <c r="N89" s="1034"/>
      <c r="O89" s="1033" t="s">
        <v>14</v>
      </c>
      <c r="P89" s="1034"/>
    </row>
    <row r="90" spans="1:16" ht="15.6" x14ac:dyDescent="0.3">
      <c r="A90" s="1044" t="s">
        <v>132</v>
      </c>
      <c r="B90" s="1044"/>
      <c r="C90" s="1044"/>
      <c r="D90" s="1044"/>
      <c r="E90" s="37" t="s">
        <v>133</v>
      </c>
      <c r="F90" s="548"/>
      <c r="G90" s="1064">
        <f>G91+G95+G113+G117+G119+G124</f>
        <v>28466.9</v>
      </c>
      <c r="H90" s="1065"/>
      <c r="I90" s="544">
        <f>I91+I95+I113+I117+I119+I124</f>
        <v>28458.400000000001</v>
      </c>
      <c r="J90" s="544">
        <f>J91+J95+J113+J117+J119+J124</f>
        <v>32528.5</v>
      </c>
      <c r="K90" s="1064">
        <f>K91+K95+K113+K117+K119+K124</f>
        <v>31428.699999999997</v>
      </c>
      <c r="L90" s="1065"/>
      <c r="M90" s="1064">
        <f>M91+M95+M113+M117+M119+M124</f>
        <v>31428.699999999997</v>
      </c>
      <c r="N90" s="1065"/>
      <c r="O90" s="1064">
        <f>O91+O95+O113+O117+O119+O124</f>
        <v>31428.699999999997</v>
      </c>
      <c r="P90" s="1065"/>
    </row>
    <row r="91" spans="1:16" ht="15.6" x14ac:dyDescent="0.3">
      <c r="A91" s="1061" t="s">
        <v>134</v>
      </c>
      <c r="B91" s="1062"/>
      <c r="C91" s="1062"/>
      <c r="D91" s="1063"/>
      <c r="E91" s="38"/>
      <c r="F91" s="561">
        <v>21</v>
      </c>
      <c r="G91" s="1064">
        <f>G92+G93+G94</f>
        <v>20364.800000000003</v>
      </c>
      <c r="H91" s="1065"/>
      <c r="I91" s="544">
        <f>I92+I93+I94</f>
        <v>23920.5</v>
      </c>
      <c r="J91" s="544">
        <f>J92+J93+J94</f>
        <v>28407</v>
      </c>
      <c r="K91" s="1064">
        <f>K92+K93+K94</f>
        <v>27307.199999999997</v>
      </c>
      <c r="L91" s="1065"/>
      <c r="M91" s="1064">
        <f>M92+M93+M94</f>
        <v>27307.199999999997</v>
      </c>
      <c r="N91" s="1065"/>
      <c r="O91" s="1064">
        <f>O92+O93+O94</f>
        <v>27307.199999999997</v>
      </c>
      <c r="P91" s="1065"/>
    </row>
    <row r="92" spans="1:16" ht="15.6" x14ac:dyDescent="0.3">
      <c r="A92" s="1038" t="s">
        <v>135</v>
      </c>
      <c r="B92" s="1039"/>
      <c r="C92" s="1039"/>
      <c r="D92" s="1040"/>
      <c r="E92" s="18"/>
      <c r="F92" s="548">
        <v>211180</v>
      </c>
      <c r="G92" s="1041">
        <v>15751.5</v>
      </c>
      <c r="H92" s="1042"/>
      <c r="I92" s="39">
        <v>18543</v>
      </c>
      <c r="J92" s="39">
        <v>22242.400000000001</v>
      </c>
      <c r="K92" s="1036">
        <v>21142.6</v>
      </c>
      <c r="L92" s="1037"/>
      <c r="M92" s="1036">
        <v>21142.6</v>
      </c>
      <c r="N92" s="1037"/>
      <c r="O92" s="1036">
        <v>21142.6</v>
      </c>
      <c r="P92" s="1037"/>
    </row>
    <row r="93" spans="1:16" ht="15.6" x14ac:dyDescent="0.3">
      <c r="A93" s="1038" t="s">
        <v>136</v>
      </c>
      <c r="B93" s="1039"/>
      <c r="C93" s="1039"/>
      <c r="D93" s="1040"/>
      <c r="E93" s="18"/>
      <c r="F93" s="548">
        <v>212100</v>
      </c>
      <c r="G93" s="1041">
        <v>4567.8999999999996</v>
      </c>
      <c r="H93" s="1042"/>
      <c r="I93" s="39">
        <v>5377.5</v>
      </c>
      <c r="J93" s="39">
        <v>6164.6</v>
      </c>
      <c r="K93" s="1036">
        <v>6164.6</v>
      </c>
      <c r="L93" s="1037"/>
      <c r="M93" s="1036">
        <v>6164.6</v>
      </c>
      <c r="N93" s="1037"/>
      <c r="O93" s="1036">
        <v>6164.6</v>
      </c>
      <c r="P93" s="1037"/>
    </row>
    <row r="94" spans="1:16" ht="15.6" x14ac:dyDescent="0.3">
      <c r="A94" s="1038" t="s">
        <v>137</v>
      </c>
      <c r="B94" s="1039"/>
      <c r="C94" s="1039"/>
      <c r="D94" s="1040"/>
      <c r="E94" s="18"/>
      <c r="F94" s="548">
        <v>212200</v>
      </c>
      <c r="G94" s="1041">
        <v>45.4</v>
      </c>
      <c r="H94" s="1042"/>
      <c r="I94" s="39"/>
      <c r="J94" s="39"/>
      <c r="K94" s="1043"/>
      <c r="L94" s="1043"/>
      <c r="M94" s="1043"/>
      <c r="N94" s="1043"/>
      <c r="O94" s="1043"/>
      <c r="P94" s="1043"/>
    </row>
    <row r="95" spans="1:16" ht="15.6" x14ac:dyDescent="0.3">
      <c r="A95" s="1044" t="s">
        <v>138</v>
      </c>
      <c r="B95" s="1044"/>
      <c r="C95" s="1044"/>
      <c r="D95" s="1044"/>
      <c r="E95" s="37"/>
      <c r="F95" s="557">
        <v>22</v>
      </c>
      <c r="G95" s="1045">
        <f>SUM(G96:H112)</f>
        <v>2373.1000000000004</v>
      </c>
      <c r="H95" s="1045"/>
      <c r="I95" s="544">
        <f>SUM(I96:I112)</f>
        <v>1839.8000000000002</v>
      </c>
      <c r="J95" s="544">
        <f>SUM(J96:J112)</f>
        <v>2243</v>
      </c>
      <c r="K95" s="1045">
        <f>SUM(K96:L112)</f>
        <v>2243</v>
      </c>
      <c r="L95" s="1045"/>
      <c r="M95" s="1045">
        <f>SUM(M96:N112)</f>
        <v>2243</v>
      </c>
      <c r="N95" s="1045"/>
      <c r="O95" s="1045">
        <f>SUM(O96:P112)</f>
        <v>2243</v>
      </c>
      <c r="P95" s="1045"/>
    </row>
    <row r="96" spans="1:16" ht="15.6" x14ac:dyDescent="0.3">
      <c r="A96" s="1019" t="s">
        <v>139</v>
      </c>
      <c r="B96" s="1019"/>
      <c r="C96" s="1019"/>
      <c r="D96" s="1019"/>
      <c r="E96" s="40"/>
      <c r="F96" s="546">
        <v>222110</v>
      </c>
      <c r="G96" s="1043">
        <v>25.5</v>
      </c>
      <c r="H96" s="1043"/>
      <c r="I96" s="39">
        <v>21.9</v>
      </c>
      <c r="J96" s="39">
        <v>78.5</v>
      </c>
      <c r="K96" s="1046">
        <v>44</v>
      </c>
      <c r="L96" s="1046"/>
      <c r="M96" s="1046">
        <v>44</v>
      </c>
      <c r="N96" s="1046"/>
      <c r="O96" s="1046">
        <v>44</v>
      </c>
      <c r="P96" s="1046"/>
    </row>
    <row r="97" spans="1:16" ht="15.6" x14ac:dyDescent="0.3">
      <c r="A97" s="1019" t="s">
        <v>140</v>
      </c>
      <c r="B97" s="1019"/>
      <c r="C97" s="1019"/>
      <c r="D97" s="1019"/>
      <c r="E97" s="40"/>
      <c r="F97" s="546">
        <v>222120</v>
      </c>
      <c r="G97" s="1043">
        <v>52.5</v>
      </c>
      <c r="H97" s="1043"/>
      <c r="I97" s="39">
        <v>70.2</v>
      </c>
      <c r="J97" s="39">
        <v>71</v>
      </c>
      <c r="K97" s="1046">
        <v>105.5</v>
      </c>
      <c r="L97" s="1046"/>
      <c r="M97" s="1046">
        <v>105.5</v>
      </c>
      <c r="N97" s="1046"/>
      <c r="O97" s="1046">
        <v>105.5</v>
      </c>
      <c r="P97" s="1046"/>
    </row>
    <row r="98" spans="1:16" ht="15.6" x14ac:dyDescent="0.3">
      <c r="A98" s="1019" t="s">
        <v>141</v>
      </c>
      <c r="B98" s="1019"/>
      <c r="C98" s="1019"/>
      <c r="D98" s="1019"/>
      <c r="E98" s="40"/>
      <c r="F98" s="546">
        <v>222140</v>
      </c>
      <c r="G98" s="1043">
        <v>1.7</v>
      </c>
      <c r="H98" s="1043"/>
      <c r="I98" s="39">
        <v>1.9</v>
      </c>
      <c r="J98" s="39">
        <v>5</v>
      </c>
      <c r="K98" s="1046">
        <v>5</v>
      </c>
      <c r="L98" s="1046"/>
      <c r="M98" s="1046">
        <v>5</v>
      </c>
      <c r="N98" s="1046"/>
      <c r="O98" s="1046">
        <v>5</v>
      </c>
      <c r="P98" s="1046"/>
    </row>
    <row r="99" spans="1:16" ht="15.6" x14ac:dyDescent="0.3">
      <c r="A99" s="1019" t="s">
        <v>142</v>
      </c>
      <c r="B99" s="1019"/>
      <c r="C99" s="1019"/>
      <c r="D99" s="1019"/>
      <c r="E99" s="40"/>
      <c r="F99" s="546">
        <v>222210</v>
      </c>
      <c r="G99" s="1043">
        <v>168.4</v>
      </c>
      <c r="H99" s="1043"/>
      <c r="I99" s="39">
        <v>166.8</v>
      </c>
      <c r="J99" s="39">
        <v>172.5</v>
      </c>
      <c r="K99" s="1046">
        <v>172.5</v>
      </c>
      <c r="L99" s="1046"/>
      <c r="M99" s="1046">
        <v>172.5</v>
      </c>
      <c r="N99" s="1046"/>
      <c r="O99" s="1046">
        <v>172.5</v>
      </c>
      <c r="P99" s="1046"/>
    </row>
    <row r="100" spans="1:16" ht="15.6" x14ac:dyDescent="0.3">
      <c r="A100" s="1019" t="s">
        <v>143</v>
      </c>
      <c r="B100" s="1019"/>
      <c r="C100" s="1019"/>
      <c r="D100" s="1019"/>
      <c r="E100" s="40"/>
      <c r="F100" s="546">
        <v>222220</v>
      </c>
      <c r="G100" s="1043">
        <v>162.5</v>
      </c>
      <c r="H100" s="1043"/>
      <c r="I100" s="39">
        <v>160.19999999999999</v>
      </c>
      <c r="J100" s="39">
        <v>162</v>
      </c>
      <c r="K100" s="1046">
        <v>162</v>
      </c>
      <c r="L100" s="1046"/>
      <c r="M100" s="1046">
        <v>162</v>
      </c>
      <c r="N100" s="1046"/>
      <c r="O100" s="1046">
        <v>162</v>
      </c>
      <c r="P100" s="1046"/>
    </row>
    <row r="101" spans="1:16" ht="15.6" x14ac:dyDescent="0.3">
      <c r="A101" s="1019" t="s">
        <v>144</v>
      </c>
      <c r="B101" s="1019"/>
      <c r="C101" s="1019"/>
      <c r="D101" s="1019"/>
      <c r="E101" s="40"/>
      <c r="F101" s="546">
        <v>222300</v>
      </c>
      <c r="G101" s="1043">
        <v>867.8</v>
      </c>
      <c r="H101" s="1043"/>
      <c r="I101" s="39">
        <v>710.4</v>
      </c>
      <c r="J101" s="39">
        <v>850</v>
      </c>
      <c r="K101" s="1046">
        <v>850</v>
      </c>
      <c r="L101" s="1046"/>
      <c r="M101" s="1046">
        <v>850</v>
      </c>
      <c r="N101" s="1046"/>
      <c r="O101" s="1046">
        <v>850</v>
      </c>
      <c r="P101" s="1046"/>
    </row>
    <row r="102" spans="1:16" ht="15.6" x14ac:dyDescent="0.3">
      <c r="A102" s="1019" t="s">
        <v>145</v>
      </c>
      <c r="B102" s="1019"/>
      <c r="C102" s="1019"/>
      <c r="D102" s="1019"/>
      <c r="E102" s="40"/>
      <c r="F102" s="546">
        <v>222400</v>
      </c>
      <c r="G102" s="1043">
        <v>147.80000000000001</v>
      </c>
      <c r="H102" s="1043"/>
      <c r="I102" s="39">
        <v>148.30000000000001</v>
      </c>
      <c r="J102" s="39">
        <v>150</v>
      </c>
      <c r="K102" s="1046">
        <v>150</v>
      </c>
      <c r="L102" s="1046"/>
      <c r="M102" s="1046">
        <v>150</v>
      </c>
      <c r="N102" s="1046"/>
      <c r="O102" s="1046">
        <v>150</v>
      </c>
      <c r="P102" s="1046"/>
    </row>
    <row r="103" spans="1:16" ht="15.6" x14ac:dyDescent="0.3">
      <c r="A103" s="1019" t="s">
        <v>146</v>
      </c>
      <c r="B103" s="1019"/>
      <c r="C103" s="1019"/>
      <c r="D103" s="1019"/>
      <c r="E103" s="40"/>
      <c r="F103" s="546">
        <v>222500</v>
      </c>
      <c r="G103" s="1043">
        <v>486.2</v>
      </c>
      <c r="H103" s="1043"/>
      <c r="I103" s="39">
        <v>291.3</v>
      </c>
      <c r="J103" s="39">
        <v>330</v>
      </c>
      <c r="K103" s="1046">
        <v>330</v>
      </c>
      <c r="L103" s="1046"/>
      <c r="M103" s="1046">
        <v>330</v>
      </c>
      <c r="N103" s="1046"/>
      <c r="O103" s="1046">
        <v>330</v>
      </c>
      <c r="P103" s="1046"/>
    </row>
    <row r="104" spans="1:16" ht="15.6" x14ac:dyDescent="0.3">
      <c r="A104" s="1019" t="s">
        <v>147</v>
      </c>
      <c r="B104" s="1019"/>
      <c r="C104" s="1019"/>
      <c r="D104" s="1019"/>
      <c r="E104" s="40"/>
      <c r="F104" s="546">
        <v>222600</v>
      </c>
      <c r="G104" s="1043">
        <v>22.3</v>
      </c>
      <c r="H104" s="1043"/>
      <c r="I104" s="39">
        <v>10</v>
      </c>
      <c r="J104" s="39">
        <v>50</v>
      </c>
      <c r="K104" s="1046">
        <v>50</v>
      </c>
      <c r="L104" s="1046"/>
      <c r="M104" s="1046">
        <v>50</v>
      </c>
      <c r="N104" s="1046"/>
      <c r="O104" s="1046">
        <v>50</v>
      </c>
      <c r="P104" s="1046"/>
    </row>
    <row r="105" spans="1:16" ht="15.6" x14ac:dyDescent="0.3">
      <c r="A105" s="1019" t="s">
        <v>148</v>
      </c>
      <c r="B105" s="1019"/>
      <c r="C105" s="1019"/>
      <c r="D105" s="1019"/>
      <c r="E105" s="40"/>
      <c r="F105" s="546">
        <v>222710</v>
      </c>
      <c r="G105" s="1043">
        <v>60.8</v>
      </c>
      <c r="H105" s="1043"/>
      <c r="I105" s="39">
        <v>12.1</v>
      </c>
      <c r="J105" s="39">
        <v>50</v>
      </c>
      <c r="K105" s="1046">
        <v>50</v>
      </c>
      <c r="L105" s="1046"/>
      <c r="M105" s="1046">
        <v>50</v>
      </c>
      <c r="N105" s="1046"/>
      <c r="O105" s="1046">
        <v>50</v>
      </c>
      <c r="P105" s="1046"/>
    </row>
    <row r="106" spans="1:16" ht="15.6" x14ac:dyDescent="0.3">
      <c r="A106" s="1019" t="s">
        <v>148</v>
      </c>
      <c r="B106" s="1019"/>
      <c r="C106" s="1019"/>
      <c r="D106" s="1019"/>
      <c r="E106" s="40"/>
      <c r="F106" s="546">
        <v>222720</v>
      </c>
      <c r="G106" s="1043">
        <v>16.399999999999999</v>
      </c>
      <c r="H106" s="1043"/>
      <c r="I106" s="39"/>
      <c r="J106" s="39"/>
      <c r="K106" s="1036"/>
      <c r="L106" s="1037"/>
      <c r="M106" s="1036"/>
      <c r="N106" s="1037"/>
      <c r="O106" s="1036"/>
      <c r="P106" s="1037"/>
    </row>
    <row r="107" spans="1:16" ht="15.6" x14ac:dyDescent="0.3">
      <c r="A107" s="1102" t="s">
        <v>149</v>
      </c>
      <c r="B107" s="1102"/>
      <c r="C107" s="1102"/>
      <c r="D107" s="1102"/>
      <c r="E107" s="40"/>
      <c r="F107" s="546">
        <v>222910</v>
      </c>
      <c r="G107" s="1043">
        <v>0.5</v>
      </c>
      <c r="H107" s="1043"/>
      <c r="I107" s="39"/>
      <c r="J107" s="39"/>
      <c r="K107" s="1036"/>
      <c r="L107" s="1037"/>
      <c r="M107" s="1036"/>
      <c r="N107" s="1037"/>
      <c r="O107" s="1036"/>
      <c r="P107" s="1037"/>
    </row>
    <row r="108" spans="1:16" ht="15.6" x14ac:dyDescent="0.3">
      <c r="A108" s="1102" t="s">
        <v>150</v>
      </c>
      <c r="B108" s="1102"/>
      <c r="C108" s="1102"/>
      <c r="D108" s="1102"/>
      <c r="E108" s="40"/>
      <c r="F108" s="546">
        <v>222940</v>
      </c>
      <c r="G108" s="1043">
        <v>6.3</v>
      </c>
      <c r="H108" s="1043"/>
      <c r="I108" s="39">
        <v>8.4</v>
      </c>
      <c r="J108" s="39">
        <v>8.5</v>
      </c>
      <c r="K108" s="1036">
        <v>9</v>
      </c>
      <c r="L108" s="1037"/>
      <c r="M108" s="1036">
        <v>9</v>
      </c>
      <c r="N108" s="1037"/>
      <c r="O108" s="1036">
        <v>9</v>
      </c>
      <c r="P108" s="1037"/>
    </row>
    <row r="109" spans="1:16" ht="15.6" x14ac:dyDescent="0.3">
      <c r="A109" s="1102" t="s">
        <v>151</v>
      </c>
      <c r="B109" s="1102"/>
      <c r="C109" s="1102"/>
      <c r="D109" s="1102"/>
      <c r="E109" s="40"/>
      <c r="F109" s="546">
        <v>222950</v>
      </c>
      <c r="G109" s="1043"/>
      <c r="H109" s="1043"/>
      <c r="I109" s="39">
        <v>1.9</v>
      </c>
      <c r="J109" s="39"/>
      <c r="K109" s="1036"/>
      <c r="L109" s="1037"/>
      <c r="M109" s="1036"/>
      <c r="N109" s="1037"/>
      <c r="O109" s="1036"/>
      <c r="P109" s="1037"/>
    </row>
    <row r="110" spans="1:16" ht="15.6" x14ac:dyDescent="0.3">
      <c r="A110" s="1102" t="s">
        <v>152</v>
      </c>
      <c r="B110" s="1102"/>
      <c r="C110" s="1102"/>
      <c r="D110" s="1102"/>
      <c r="E110" s="40"/>
      <c r="F110" s="546">
        <v>222960</v>
      </c>
      <c r="G110" s="1043"/>
      <c r="H110" s="1043"/>
      <c r="I110" s="39">
        <v>13</v>
      </c>
      <c r="J110" s="39"/>
      <c r="K110" s="1036"/>
      <c r="L110" s="1037"/>
      <c r="M110" s="1036"/>
      <c r="N110" s="1037"/>
      <c r="O110" s="1036"/>
      <c r="P110" s="1037"/>
    </row>
    <row r="111" spans="1:16" ht="15.6" x14ac:dyDescent="0.3">
      <c r="A111" s="1019" t="s">
        <v>153</v>
      </c>
      <c r="B111" s="1019"/>
      <c r="C111" s="1019"/>
      <c r="D111" s="1019"/>
      <c r="E111" s="40"/>
      <c r="F111" s="546">
        <v>222980</v>
      </c>
      <c r="G111" s="1043">
        <v>24.9</v>
      </c>
      <c r="H111" s="1043"/>
      <c r="I111" s="39">
        <v>30</v>
      </c>
      <c r="J111" s="39">
        <v>50</v>
      </c>
      <c r="K111" s="1046">
        <v>65</v>
      </c>
      <c r="L111" s="1046"/>
      <c r="M111" s="1046">
        <v>65</v>
      </c>
      <c r="N111" s="1046"/>
      <c r="O111" s="1046">
        <v>65</v>
      </c>
      <c r="P111" s="1046"/>
    </row>
    <row r="112" spans="1:16" ht="15.6" x14ac:dyDescent="0.3">
      <c r="A112" s="1019" t="s">
        <v>154</v>
      </c>
      <c r="B112" s="1019"/>
      <c r="C112" s="1019"/>
      <c r="D112" s="1019"/>
      <c r="E112" s="40"/>
      <c r="F112" s="546">
        <v>222990</v>
      </c>
      <c r="G112" s="1043">
        <v>329.5</v>
      </c>
      <c r="H112" s="1043"/>
      <c r="I112" s="39">
        <v>193.4</v>
      </c>
      <c r="J112" s="39">
        <v>265.5</v>
      </c>
      <c r="K112" s="1046">
        <v>250</v>
      </c>
      <c r="L112" s="1046"/>
      <c r="M112" s="1046">
        <v>250</v>
      </c>
      <c r="N112" s="1046"/>
      <c r="O112" s="1046">
        <v>250</v>
      </c>
      <c r="P112" s="1046"/>
    </row>
    <row r="113" spans="1:16" ht="15.6" x14ac:dyDescent="0.3">
      <c r="A113" s="1044" t="s">
        <v>155</v>
      </c>
      <c r="B113" s="1044"/>
      <c r="C113" s="1044"/>
      <c r="D113" s="1044"/>
      <c r="E113" s="37"/>
      <c r="F113" s="557">
        <v>27</v>
      </c>
      <c r="G113" s="1045">
        <f>SUM(G114:H116)</f>
        <v>525.29999999999995</v>
      </c>
      <c r="H113" s="1045"/>
      <c r="I113" s="41">
        <f>I114+I115+I116</f>
        <v>1003.4000000000001</v>
      </c>
      <c r="J113" s="41">
        <f>J114+J115+J116</f>
        <v>450</v>
      </c>
      <c r="K113" s="1045">
        <f>SUM(K114:L115)</f>
        <v>450</v>
      </c>
      <c r="L113" s="1045"/>
      <c r="M113" s="1045">
        <f>SUM(M114:N115)</f>
        <v>450</v>
      </c>
      <c r="N113" s="1045"/>
      <c r="O113" s="1045">
        <f>SUM(O114:P115)</f>
        <v>450</v>
      </c>
      <c r="P113" s="1045"/>
    </row>
    <row r="114" spans="1:16" ht="15.6" x14ac:dyDescent="0.3">
      <c r="A114" s="1019" t="s">
        <v>156</v>
      </c>
      <c r="B114" s="1019"/>
      <c r="C114" s="1019"/>
      <c r="D114" s="1019"/>
      <c r="E114" s="40"/>
      <c r="F114" s="546">
        <v>273200</v>
      </c>
      <c r="G114" s="1043">
        <v>200.6</v>
      </c>
      <c r="H114" s="1043"/>
      <c r="I114" s="39">
        <v>849.2</v>
      </c>
      <c r="J114" s="39">
        <v>300</v>
      </c>
      <c r="K114" s="1046">
        <v>300</v>
      </c>
      <c r="L114" s="1046"/>
      <c r="M114" s="1046">
        <v>300</v>
      </c>
      <c r="N114" s="1046"/>
      <c r="O114" s="1046">
        <v>300</v>
      </c>
      <c r="P114" s="1046"/>
    </row>
    <row r="115" spans="1:16" ht="15.6" x14ac:dyDescent="0.3">
      <c r="A115" s="1019" t="s">
        <v>157</v>
      </c>
      <c r="B115" s="1019"/>
      <c r="C115" s="1019"/>
      <c r="D115" s="1019"/>
      <c r="E115" s="40"/>
      <c r="F115" s="546">
        <v>273500</v>
      </c>
      <c r="G115" s="1043">
        <v>99.7</v>
      </c>
      <c r="H115" s="1043"/>
      <c r="I115" s="39">
        <v>154.19999999999999</v>
      </c>
      <c r="J115" s="39">
        <v>150</v>
      </c>
      <c r="K115" s="1046">
        <v>150</v>
      </c>
      <c r="L115" s="1046"/>
      <c r="M115" s="1046">
        <v>150</v>
      </c>
      <c r="N115" s="1046"/>
      <c r="O115" s="1046">
        <v>150</v>
      </c>
      <c r="P115" s="1046"/>
    </row>
    <row r="116" spans="1:16" ht="15.6" x14ac:dyDescent="0.3">
      <c r="A116" s="1103" t="s">
        <v>158</v>
      </c>
      <c r="B116" s="1104"/>
      <c r="C116" s="1104"/>
      <c r="D116" s="1105"/>
      <c r="E116" s="40"/>
      <c r="F116" s="546">
        <v>273900</v>
      </c>
      <c r="G116" s="1043">
        <v>225</v>
      </c>
      <c r="H116" s="1043"/>
      <c r="I116" s="39"/>
      <c r="J116" s="39"/>
      <c r="K116" s="1046"/>
      <c r="L116" s="1046"/>
      <c r="M116" s="1046"/>
      <c r="N116" s="1046"/>
      <c r="O116" s="1046"/>
      <c r="P116" s="1046"/>
    </row>
    <row r="117" spans="1:16" ht="15.6" x14ac:dyDescent="0.3">
      <c r="A117" s="1106" t="s">
        <v>82</v>
      </c>
      <c r="B117" s="1107"/>
      <c r="C117" s="1107"/>
      <c r="D117" s="1108"/>
      <c r="E117" s="42"/>
      <c r="F117" s="43">
        <v>28</v>
      </c>
      <c r="G117" s="1045">
        <f>G118</f>
        <v>5.8</v>
      </c>
      <c r="H117" s="1045"/>
      <c r="I117" s="544">
        <f>I118</f>
        <v>0</v>
      </c>
      <c r="J117" s="544">
        <f>J118</f>
        <v>0</v>
      </c>
      <c r="K117" s="1043">
        <f>K118</f>
        <v>0</v>
      </c>
      <c r="L117" s="1043"/>
      <c r="M117" s="1043">
        <f t="shared" ref="M117" si="1">M118</f>
        <v>0</v>
      </c>
      <c r="N117" s="1043"/>
      <c r="O117" s="1043">
        <f t="shared" ref="O117" si="2">O118</f>
        <v>0</v>
      </c>
      <c r="P117" s="1043"/>
    </row>
    <row r="118" spans="1:16" ht="24" customHeight="1" x14ac:dyDescent="0.3">
      <c r="A118" s="1109" t="s">
        <v>159</v>
      </c>
      <c r="B118" s="1110"/>
      <c r="C118" s="1110"/>
      <c r="D118" s="1111"/>
      <c r="E118" s="36"/>
      <c r="F118" s="590">
        <v>281361</v>
      </c>
      <c r="G118" s="1043">
        <v>5.8</v>
      </c>
      <c r="H118" s="1043"/>
      <c r="I118" s="39"/>
      <c r="J118" s="39"/>
      <c r="K118" s="1043"/>
      <c r="L118" s="1043"/>
      <c r="M118" s="1043"/>
      <c r="N118" s="1043"/>
      <c r="O118" s="1043"/>
      <c r="P118" s="1043"/>
    </row>
    <row r="119" spans="1:16" ht="15.6" x14ac:dyDescent="0.3">
      <c r="A119" s="1044" t="s">
        <v>83</v>
      </c>
      <c r="B119" s="1044"/>
      <c r="C119" s="1044"/>
      <c r="D119" s="1044"/>
      <c r="E119" s="37"/>
      <c r="F119" s="557">
        <v>31</v>
      </c>
      <c r="G119" s="1045">
        <f>SUM(G120:H123)</f>
        <v>4155.4000000000005</v>
      </c>
      <c r="H119" s="1045"/>
      <c r="I119" s="544">
        <f>SUM(I120:I123)</f>
        <v>670.9</v>
      </c>
      <c r="J119" s="544">
        <f>SUM(J120:J123)</f>
        <v>258</v>
      </c>
      <c r="K119" s="1045">
        <f>SUM(K120:L123)</f>
        <v>258</v>
      </c>
      <c r="L119" s="1045"/>
      <c r="M119" s="1045">
        <f>SUM(M120:N123)</f>
        <v>258</v>
      </c>
      <c r="N119" s="1045"/>
      <c r="O119" s="1045">
        <f>SUM(O120:P123)</f>
        <v>258</v>
      </c>
      <c r="P119" s="1045"/>
    </row>
    <row r="120" spans="1:16" ht="15.6" x14ac:dyDescent="0.3">
      <c r="A120" s="1019" t="s">
        <v>160</v>
      </c>
      <c r="B120" s="1019"/>
      <c r="C120" s="1019"/>
      <c r="D120" s="1019"/>
      <c r="E120" s="37"/>
      <c r="F120" s="594">
        <v>311120</v>
      </c>
      <c r="G120" s="1043">
        <v>3545</v>
      </c>
      <c r="H120" s="1043"/>
      <c r="I120" s="39">
        <v>612.29999999999995</v>
      </c>
      <c r="J120" s="39"/>
      <c r="K120" s="1046"/>
      <c r="L120" s="1046"/>
      <c r="M120" s="1046"/>
      <c r="N120" s="1046"/>
      <c r="O120" s="1046"/>
      <c r="P120" s="1046"/>
    </row>
    <row r="121" spans="1:16" ht="15.6" x14ac:dyDescent="0.3">
      <c r="A121" s="1019" t="s">
        <v>161</v>
      </c>
      <c r="B121" s="1019"/>
      <c r="C121" s="1019"/>
      <c r="D121" s="1019"/>
      <c r="E121" s="40"/>
      <c r="F121" s="546">
        <v>314110</v>
      </c>
      <c r="G121" s="1043">
        <v>262.5</v>
      </c>
      <c r="H121" s="1043"/>
      <c r="I121" s="39">
        <v>58.6</v>
      </c>
      <c r="J121" s="39">
        <v>200</v>
      </c>
      <c r="K121" s="1046">
        <v>200</v>
      </c>
      <c r="L121" s="1046"/>
      <c r="M121" s="1046">
        <v>200</v>
      </c>
      <c r="N121" s="1046"/>
      <c r="O121" s="1046">
        <v>200</v>
      </c>
      <c r="P121" s="1046"/>
    </row>
    <row r="122" spans="1:16" ht="15.6" x14ac:dyDescent="0.3">
      <c r="A122" s="1019" t="s">
        <v>162</v>
      </c>
      <c r="B122" s="1019"/>
      <c r="C122" s="1019"/>
      <c r="D122" s="1019"/>
      <c r="E122" s="40"/>
      <c r="F122" s="546">
        <v>315110</v>
      </c>
      <c r="G122" s="1043">
        <v>239.8</v>
      </c>
      <c r="H122" s="1043"/>
      <c r="I122" s="39"/>
      <c r="J122" s="39"/>
      <c r="K122" s="1046"/>
      <c r="L122" s="1046"/>
      <c r="M122" s="1046"/>
      <c r="N122" s="1046"/>
      <c r="O122" s="1046"/>
      <c r="P122" s="1046"/>
    </row>
    <row r="123" spans="1:16" ht="15.6" x14ac:dyDescent="0.3">
      <c r="A123" s="1019" t="s">
        <v>163</v>
      </c>
      <c r="B123" s="1019"/>
      <c r="C123" s="1019"/>
      <c r="D123" s="1019"/>
      <c r="E123" s="40"/>
      <c r="F123" s="546">
        <v>316110</v>
      </c>
      <c r="G123" s="1043">
        <v>108.1</v>
      </c>
      <c r="H123" s="1043"/>
      <c r="I123" s="39"/>
      <c r="J123" s="39">
        <v>58</v>
      </c>
      <c r="K123" s="1046">
        <v>58</v>
      </c>
      <c r="L123" s="1046"/>
      <c r="M123" s="1046">
        <v>58</v>
      </c>
      <c r="N123" s="1046"/>
      <c r="O123" s="1046">
        <v>58</v>
      </c>
      <c r="P123" s="1046"/>
    </row>
    <row r="124" spans="1:16" ht="15.6" x14ac:dyDescent="0.3">
      <c r="A124" s="1044" t="s">
        <v>84</v>
      </c>
      <c r="B124" s="1044"/>
      <c r="C124" s="1044"/>
      <c r="D124" s="1044"/>
      <c r="E124" s="37"/>
      <c r="F124" s="557">
        <v>33</v>
      </c>
      <c r="G124" s="1045">
        <f>SUM(G125:H129)</f>
        <v>1042.5</v>
      </c>
      <c r="H124" s="1045"/>
      <c r="I124" s="544">
        <f>SUM(I125:I129)</f>
        <v>1023.8000000000002</v>
      </c>
      <c r="J124" s="544">
        <f>SUM(J125:J129)</f>
        <v>1170.5</v>
      </c>
      <c r="K124" s="1045">
        <f>SUM(K125:L129)</f>
        <v>1170.5</v>
      </c>
      <c r="L124" s="1045"/>
      <c r="M124" s="1045">
        <f>SUM(M125:N129)</f>
        <v>1170.5</v>
      </c>
      <c r="N124" s="1045"/>
      <c r="O124" s="1045">
        <f>SUM(O125:P129)</f>
        <v>1170.5</v>
      </c>
      <c r="P124" s="1045"/>
    </row>
    <row r="125" spans="1:16" ht="15.6" x14ac:dyDescent="0.3">
      <c r="A125" s="1019" t="s">
        <v>164</v>
      </c>
      <c r="B125" s="1019"/>
      <c r="C125" s="1019"/>
      <c r="D125" s="1019"/>
      <c r="E125" s="40"/>
      <c r="F125" s="546">
        <v>331110</v>
      </c>
      <c r="G125" s="1043">
        <v>678</v>
      </c>
      <c r="H125" s="1043"/>
      <c r="I125" s="39">
        <v>773.5</v>
      </c>
      <c r="J125" s="39">
        <v>800</v>
      </c>
      <c r="K125" s="1046">
        <v>800</v>
      </c>
      <c r="L125" s="1046"/>
      <c r="M125" s="1046">
        <v>800</v>
      </c>
      <c r="N125" s="1046"/>
      <c r="O125" s="1046">
        <v>800</v>
      </c>
      <c r="P125" s="1046"/>
    </row>
    <row r="126" spans="1:16" ht="15.6" x14ac:dyDescent="0.3">
      <c r="A126" s="1019" t="s">
        <v>165</v>
      </c>
      <c r="B126" s="1019"/>
      <c r="C126" s="1019"/>
      <c r="D126" s="1019"/>
      <c r="E126" s="40"/>
      <c r="F126" s="546">
        <v>332110</v>
      </c>
      <c r="G126" s="1043">
        <v>29.8</v>
      </c>
      <c r="H126" s="1043"/>
      <c r="I126" s="39">
        <v>24.7</v>
      </c>
      <c r="J126" s="39">
        <v>100</v>
      </c>
      <c r="K126" s="1046">
        <v>100</v>
      </c>
      <c r="L126" s="1046"/>
      <c r="M126" s="1046">
        <v>100</v>
      </c>
      <c r="N126" s="1046"/>
      <c r="O126" s="1046">
        <v>100</v>
      </c>
      <c r="P126" s="1046"/>
    </row>
    <row r="127" spans="1:16" ht="15.6" x14ac:dyDescent="0.3">
      <c r="A127" s="1019" t="s">
        <v>166</v>
      </c>
      <c r="B127" s="1019"/>
      <c r="C127" s="1019"/>
      <c r="D127" s="1019"/>
      <c r="E127" s="40"/>
      <c r="F127" s="546">
        <v>333110</v>
      </c>
      <c r="G127" s="1043">
        <v>7.4</v>
      </c>
      <c r="H127" s="1043"/>
      <c r="I127" s="39">
        <v>6.2</v>
      </c>
      <c r="J127" s="39">
        <v>10</v>
      </c>
      <c r="K127" s="1046">
        <v>10</v>
      </c>
      <c r="L127" s="1046"/>
      <c r="M127" s="1046">
        <v>10</v>
      </c>
      <c r="N127" s="1046"/>
      <c r="O127" s="1046">
        <v>10</v>
      </c>
      <c r="P127" s="1046"/>
    </row>
    <row r="128" spans="1:16" ht="15.6" x14ac:dyDescent="0.3">
      <c r="A128" s="1019" t="s">
        <v>167</v>
      </c>
      <c r="B128" s="1019"/>
      <c r="C128" s="1019"/>
      <c r="D128" s="1019"/>
      <c r="E128" s="40"/>
      <c r="F128" s="546">
        <v>336110</v>
      </c>
      <c r="G128" s="1043">
        <v>280</v>
      </c>
      <c r="H128" s="1043"/>
      <c r="I128" s="39">
        <v>149.69999999999999</v>
      </c>
      <c r="J128" s="39">
        <v>190</v>
      </c>
      <c r="K128" s="1046">
        <v>190</v>
      </c>
      <c r="L128" s="1046"/>
      <c r="M128" s="1046">
        <v>190</v>
      </c>
      <c r="N128" s="1046"/>
      <c r="O128" s="1046">
        <v>190</v>
      </c>
      <c r="P128" s="1046"/>
    </row>
    <row r="129" spans="1:16" ht="15.6" x14ac:dyDescent="0.3">
      <c r="A129" s="1019" t="s">
        <v>168</v>
      </c>
      <c r="B129" s="1019"/>
      <c r="C129" s="1019"/>
      <c r="D129" s="1019"/>
      <c r="E129" s="550"/>
      <c r="F129" s="546">
        <v>339110</v>
      </c>
      <c r="G129" s="1043">
        <v>47.3</v>
      </c>
      <c r="H129" s="1043"/>
      <c r="I129" s="39">
        <v>69.7</v>
      </c>
      <c r="J129" s="39">
        <v>70.5</v>
      </c>
      <c r="K129" s="1046">
        <v>70.5</v>
      </c>
      <c r="L129" s="1046"/>
      <c r="M129" s="1046">
        <v>70.5</v>
      </c>
      <c r="N129" s="1046"/>
      <c r="O129" s="1046">
        <v>70.5</v>
      </c>
      <c r="P129" s="1046"/>
    </row>
    <row r="130" spans="1:16" ht="16.2" x14ac:dyDescent="0.3">
      <c r="A130" s="549" t="s">
        <v>169</v>
      </c>
      <c r="B130" s="550"/>
      <c r="C130" s="550"/>
      <c r="D130" s="550"/>
      <c r="E130" s="550"/>
      <c r="F130" s="550"/>
      <c r="G130" s="550"/>
      <c r="H130" s="550"/>
      <c r="I130" s="44"/>
      <c r="J130" s="44"/>
      <c r="K130" s="574"/>
      <c r="L130" s="550"/>
      <c r="M130" s="574"/>
      <c r="N130" s="550"/>
      <c r="O130" s="550"/>
      <c r="P130" s="551"/>
    </row>
    <row r="131" spans="1:16" ht="15.6" x14ac:dyDescent="0.3">
      <c r="A131" s="1121" t="s">
        <v>1</v>
      </c>
      <c r="B131" s="1122"/>
      <c r="C131" s="1122"/>
      <c r="D131" s="1123"/>
      <c r="E131" s="1077" t="s">
        <v>0</v>
      </c>
      <c r="F131" s="1120"/>
      <c r="G131" s="1120"/>
      <c r="H131" s="1078"/>
      <c r="I131" s="1118" t="s">
        <v>43</v>
      </c>
      <c r="J131" s="1118" t="s">
        <v>42</v>
      </c>
      <c r="K131" s="1118" t="s">
        <v>73</v>
      </c>
      <c r="L131" s="546">
        <v>2024</v>
      </c>
      <c r="M131" s="1118" t="s">
        <v>170</v>
      </c>
      <c r="N131" s="548">
        <v>2025</v>
      </c>
      <c r="O131" s="548">
        <v>2026</v>
      </c>
      <c r="P131" s="548">
        <v>2027</v>
      </c>
    </row>
    <row r="132" spans="1:16" ht="52.2" x14ac:dyDescent="0.3">
      <c r="A132" s="1124"/>
      <c r="B132" s="1125"/>
      <c r="C132" s="1125"/>
      <c r="D132" s="1126"/>
      <c r="E132" s="548" t="s">
        <v>44</v>
      </c>
      <c r="F132" s="548" t="s">
        <v>38</v>
      </c>
      <c r="G132" s="562" t="s">
        <v>13</v>
      </c>
      <c r="H132" s="545" t="s">
        <v>39</v>
      </c>
      <c r="I132" s="1119"/>
      <c r="J132" s="1119"/>
      <c r="K132" s="1119"/>
      <c r="L132" s="6" t="s">
        <v>41</v>
      </c>
      <c r="M132" s="1119"/>
      <c r="N132" s="562" t="s">
        <v>13</v>
      </c>
      <c r="O132" s="562" t="s">
        <v>14</v>
      </c>
      <c r="P132" s="562" t="s">
        <v>14</v>
      </c>
    </row>
    <row r="133" spans="1:16" ht="15.6" x14ac:dyDescent="0.3">
      <c r="A133" s="1077">
        <v>1</v>
      </c>
      <c r="B133" s="1120"/>
      <c r="C133" s="1120"/>
      <c r="D133" s="1078"/>
      <c r="E133" s="548">
        <v>2</v>
      </c>
      <c r="F133" s="548">
        <v>3</v>
      </c>
      <c r="G133" s="548">
        <v>4</v>
      </c>
      <c r="H133" s="548">
        <v>5</v>
      </c>
      <c r="I133" s="548">
        <v>6</v>
      </c>
      <c r="J133" s="548">
        <v>7</v>
      </c>
      <c r="K133" s="548">
        <v>8</v>
      </c>
      <c r="L133" s="548">
        <v>9</v>
      </c>
      <c r="M133" s="548" t="s">
        <v>45</v>
      </c>
      <c r="N133" s="548">
        <v>11</v>
      </c>
      <c r="O133" s="548">
        <v>12</v>
      </c>
      <c r="P133" s="548">
        <v>13</v>
      </c>
    </row>
    <row r="134" spans="1:16" ht="15.6" x14ac:dyDescent="0.3">
      <c r="A134" s="45"/>
      <c r="B134" s="46"/>
      <c r="C134" s="46"/>
      <c r="D134" s="46"/>
      <c r="E134" s="46"/>
      <c r="F134" s="46"/>
      <c r="G134" s="46"/>
      <c r="H134" s="46"/>
      <c r="I134" s="46"/>
      <c r="J134" s="46"/>
      <c r="K134" s="46"/>
      <c r="L134" s="46"/>
      <c r="M134" s="46"/>
      <c r="N134" s="46"/>
      <c r="O134" s="46"/>
      <c r="P134" s="47"/>
    </row>
    <row r="135" spans="1:16" ht="15.6" x14ac:dyDescent="0.3">
      <c r="A135" s="1112" t="s">
        <v>46</v>
      </c>
      <c r="B135" s="1113"/>
      <c r="C135" s="1113"/>
      <c r="D135" s="1113"/>
      <c r="E135" s="1113"/>
      <c r="F135" s="1113"/>
      <c r="G135" s="1113"/>
      <c r="H135" s="1113"/>
      <c r="I135" s="1113"/>
      <c r="J135" s="1113"/>
      <c r="K135" s="1113"/>
      <c r="L135" s="1113"/>
      <c r="M135" s="1113"/>
      <c r="N135" s="1113"/>
      <c r="O135" s="1113"/>
      <c r="P135" s="1114"/>
    </row>
    <row r="136" spans="1:16" ht="15.6" x14ac:dyDescent="0.3">
      <c r="A136" s="1115" t="s">
        <v>47</v>
      </c>
      <c r="B136" s="1116"/>
      <c r="C136" s="1116"/>
      <c r="D136" s="1116"/>
      <c r="E136" s="1116"/>
      <c r="F136" s="1116"/>
      <c r="G136" s="1116"/>
      <c r="H136" s="1116"/>
      <c r="I136" s="1116"/>
      <c r="J136" s="1116"/>
      <c r="K136" s="1116"/>
      <c r="L136" s="1116"/>
      <c r="M136" s="1116"/>
      <c r="N136" s="1116"/>
      <c r="O136" s="1116"/>
      <c r="P136" s="1117"/>
    </row>
    <row r="137" spans="1:16" ht="15.6" x14ac:dyDescent="0.3">
      <c r="A137" s="1115" t="s">
        <v>48</v>
      </c>
      <c r="B137" s="1116"/>
      <c r="C137" s="1116"/>
      <c r="D137" s="1116"/>
      <c r="E137" s="1116"/>
      <c r="F137" s="1116"/>
      <c r="G137" s="1116"/>
      <c r="H137" s="1116"/>
      <c r="I137" s="1116"/>
      <c r="J137" s="1116"/>
      <c r="K137" s="1116"/>
      <c r="L137" s="1116"/>
      <c r="M137" s="1116"/>
      <c r="N137" s="1116"/>
      <c r="O137" s="1116"/>
      <c r="P137" s="1117"/>
    </row>
    <row r="138" spans="1:16" ht="15.6" x14ac:dyDescent="0.3">
      <c r="A138" s="1136" t="s">
        <v>49</v>
      </c>
      <c r="B138" s="1137"/>
      <c r="C138" s="1137"/>
      <c r="D138" s="1137"/>
      <c r="E138" s="1137"/>
      <c r="F138" s="1137"/>
      <c r="G138" s="1137"/>
      <c r="H138" s="1137"/>
      <c r="I138" s="1137"/>
      <c r="J138" s="1137"/>
      <c r="K138" s="1137"/>
      <c r="L138" s="1137"/>
      <c r="M138" s="1137"/>
      <c r="N138" s="1137"/>
      <c r="O138" s="1137"/>
      <c r="P138" s="1138"/>
    </row>
    <row r="140" spans="1:16" ht="19.5" customHeight="1" x14ac:dyDescent="0.3">
      <c r="A140" s="1139" t="s">
        <v>727</v>
      </c>
      <c r="B140" s="1139"/>
      <c r="C140" s="1139"/>
      <c r="D140" s="1139"/>
      <c r="E140" s="1139"/>
      <c r="F140" s="1139"/>
      <c r="G140" s="1139"/>
      <c r="H140" s="1139"/>
      <c r="I140" s="1139"/>
      <c r="J140" s="1139"/>
      <c r="K140" s="1139"/>
      <c r="L140" s="1139"/>
      <c r="M140" s="1139"/>
      <c r="N140" s="1139"/>
      <c r="O140" s="1139"/>
      <c r="P140" s="1139"/>
    </row>
    <row r="141" spans="1:16" ht="12.75" customHeight="1" x14ac:dyDescent="0.3">
      <c r="A141" s="1139"/>
      <c r="B141" s="1139"/>
      <c r="C141" s="1139"/>
      <c r="D141" s="1139"/>
      <c r="E141" s="1139"/>
      <c r="F141" s="1139"/>
      <c r="G141" s="1139"/>
      <c r="H141" s="1139"/>
      <c r="I141" s="1139"/>
      <c r="J141" s="1139"/>
      <c r="K141" s="1139"/>
      <c r="L141" s="1139"/>
      <c r="M141" s="1139"/>
      <c r="N141" s="1139"/>
      <c r="O141" s="1139"/>
      <c r="P141" s="1139"/>
    </row>
  </sheetData>
  <mergeCells count="429">
    <mergeCell ref="E131:H131"/>
    <mergeCell ref="A49:P49"/>
    <mergeCell ref="A50:B51"/>
    <mergeCell ref="C50:H50"/>
    <mergeCell ref="I50:J51"/>
    <mergeCell ref="A53:B53"/>
    <mergeCell ref="I53:J53"/>
    <mergeCell ref="A52:B52"/>
    <mergeCell ref="O124:P124"/>
    <mergeCell ref="O127:P127"/>
    <mergeCell ref="A122:D122"/>
    <mergeCell ref="G122:H122"/>
    <mergeCell ref="K122:L122"/>
    <mergeCell ref="M122:N122"/>
    <mergeCell ref="O122:P122"/>
    <mergeCell ref="A123:D123"/>
    <mergeCell ref="G123:H123"/>
    <mergeCell ref="K123:L123"/>
    <mergeCell ref="M123:N123"/>
    <mergeCell ref="O123:P123"/>
    <mergeCell ref="A120:D120"/>
    <mergeCell ref="G120:H120"/>
    <mergeCell ref="A138:P138"/>
    <mergeCell ref="A140:P141"/>
    <mergeCell ref="A64:C64"/>
    <mergeCell ref="D64:P64"/>
    <mergeCell ref="A66:P66"/>
    <mergeCell ref="A67:A68"/>
    <mergeCell ref="B67:B68"/>
    <mergeCell ref="C67:I68"/>
    <mergeCell ref="J67:J68"/>
    <mergeCell ref="A69:A73"/>
    <mergeCell ref="A74:A84"/>
    <mergeCell ref="A137:P137"/>
    <mergeCell ref="A128:D128"/>
    <mergeCell ref="G128:H128"/>
    <mergeCell ref="K128:L128"/>
    <mergeCell ref="M128:N128"/>
    <mergeCell ref="O128:P128"/>
    <mergeCell ref="G127:H127"/>
    <mergeCell ref="K127:L127"/>
    <mergeCell ref="M127:N127"/>
    <mergeCell ref="A124:D124"/>
    <mergeCell ref="G124:H124"/>
    <mergeCell ref="K124:L124"/>
    <mergeCell ref="M124:N124"/>
    <mergeCell ref="O17:P17"/>
    <mergeCell ref="O18:P18"/>
    <mergeCell ref="M18:N18"/>
    <mergeCell ref="K18:L18"/>
    <mergeCell ref="G17:H17"/>
    <mergeCell ref="G18:H18"/>
    <mergeCell ref="G19:H19"/>
    <mergeCell ref="M26:N26"/>
    <mergeCell ref="A47:C47"/>
    <mergeCell ref="E47:F47"/>
    <mergeCell ref="G47:H47"/>
    <mergeCell ref="A42:C42"/>
    <mergeCell ref="E46:F46"/>
    <mergeCell ref="G43:H43"/>
    <mergeCell ref="G44:H44"/>
    <mergeCell ref="G45:H45"/>
    <mergeCell ref="G46:H46"/>
    <mergeCell ref="G40:H40"/>
    <mergeCell ref="G41:H41"/>
    <mergeCell ref="M20:N20"/>
    <mergeCell ref="O21:P21"/>
    <mergeCell ref="O35:P35"/>
    <mergeCell ref="A37:P37"/>
    <mergeCell ref="A38:C39"/>
    <mergeCell ref="D38:F38"/>
    <mergeCell ref="G38:J38"/>
    <mergeCell ref="K38:M38"/>
    <mergeCell ref="N38:P38"/>
    <mergeCell ref="G39:H39"/>
    <mergeCell ref="A135:P135"/>
    <mergeCell ref="A136:P136"/>
    <mergeCell ref="A125:D125"/>
    <mergeCell ref="G125:H125"/>
    <mergeCell ref="K125:L125"/>
    <mergeCell ref="M125:N125"/>
    <mergeCell ref="O125:P125"/>
    <mergeCell ref="A126:D126"/>
    <mergeCell ref="G126:H126"/>
    <mergeCell ref="K126:L126"/>
    <mergeCell ref="M126:N126"/>
    <mergeCell ref="O126:P126"/>
    <mergeCell ref="I131:I132"/>
    <mergeCell ref="J131:J132"/>
    <mergeCell ref="K131:K132"/>
    <mergeCell ref="M131:M132"/>
    <mergeCell ref="A133:D133"/>
    <mergeCell ref="A127:D127"/>
    <mergeCell ref="A129:D129"/>
    <mergeCell ref="G129:H129"/>
    <mergeCell ref="K129:L129"/>
    <mergeCell ref="M129:N129"/>
    <mergeCell ref="O129:P129"/>
    <mergeCell ref="A131:D132"/>
    <mergeCell ref="O120:P120"/>
    <mergeCell ref="A121:D121"/>
    <mergeCell ref="G121:H121"/>
    <mergeCell ref="K121:L121"/>
    <mergeCell ref="M121:N121"/>
    <mergeCell ref="O121:P121"/>
    <mergeCell ref="A118:D118"/>
    <mergeCell ref="G118:H118"/>
    <mergeCell ref="K118:L118"/>
    <mergeCell ref="M118:N118"/>
    <mergeCell ref="O118:P118"/>
    <mergeCell ref="A119:D119"/>
    <mergeCell ref="G119:H119"/>
    <mergeCell ref="K119:L119"/>
    <mergeCell ref="M119:N119"/>
    <mergeCell ref="O119:P119"/>
    <mergeCell ref="K120:L120"/>
    <mergeCell ref="M120:N120"/>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04:D104"/>
    <mergeCell ref="G104:H104"/>
    <mergeCell ref="K104:L104"/>
    <mergeCell ref="M104:N104"/>
    <mergeCell ref="O104:P104"/>
    <mergeCell ref="A105:D105"/>
    <mergeCell ref="G105:H105"/>
    <mergeCell ref="K105:L105"/>
    <mergeCell ref="M105:N105"/>
    <mergeCell ref="O105:P105"/>
    <mergeCell ref="G102:H102"/>
    <mergeCell ref="K102:L102"/>
    <mergeCell ref="M102:N102"/>
    <mergeCell ref="O102:P102"/>
    <mergeCell ref="A103:D103"/>
    <mergeCell ref="G103:H103"/>
    <mergeCell ref="K103:L103"/>
    <mergeCell ref="M103:N103"/>
    <mergeCell ref="O103:P103"/>
    <mergeCell ref="G99:H99"/>
    <mergeCell ref="K99:L99"/>
    <mergeCell ref="M99:N99"/>
    <mergeCell ref="O99:P99"/>
    <mergeCell ref="G100:H100"/>
    <mergeCell ref="K100:L100"/>
    <mergeCell ref="M100:N100"/>
    <mergeCell ref="O100:P100"/>
    <mergeCell ref="G101:H101"/>
    <mergeCell ref="K101:L101"/>
    <mergeCell ref="M101:N101"/>
    <mergeCell ref="O101:P101"/>
    <mergeCell ref="C82:I82"/>
    <mergeCell ref="C83:I83"/>
    <mergeCell ref="C56:N56"/>
    <mergeCell ref="O56:P56"/>
    <mergeCell ref="C57:N57"/>
    <mergeCell ref="O57:P57"/>
    <mergeCell ref="C58:N58"/>
    <mergeCell ref="O58:P58"/>
    <mergeCell ref="O59:P59"/>
    <mergeCell ref="A61:P61"/>
    <mergeCell ref="C74:I74"/>
    <mergeCell ref="C75:I75"/>
    <mergeCell ref="C76:I76"/>
    <mergeCell ref="C72:I72"/>
    <mergeCell ref="C69:I69"/>
    <mergeCell ref="C70:I70"/>
    <mergeCell ref="O25:P25"/>
    <mergeCell ref="G27:H27"/>
    <mergeCell ref="C71:I71"/>
    <mergeCell ref="E13:F13"/>
    <mergeCell ref="A22:D22"/>
    <mergeCell ref="G22:H22"/>
    <mergeCell ref="K22:L22"/>
    <mergeCell ref="M22:N22"/>
    <mergeCell ref="O22:P22"/>
    <mergeCell ref="G14:H14"/>
    <mergeCell ref="K17:L17"/>
    <mergeCell ref="G20:H20"/>
    <mergeCell ref="A15:D15"/>
    <mergeCell ref="A16:D16"/>
    <mergeCell ref="A17:D17"/>
    <mergeCell ref="A18:D18"/>
    <mergeCell ref="A19:D19"/>
    <mergeCell ref="A20:D20"/>
    <mergeCell ref="A56:B56"/>
    <mergeCell ref="A57:B57"/>
    <mergeCell ref="M17:N17"/>
    <mergeCell ref="G15:H15"/>
    <mergeCell ref="O14:P14"/>
    <mergeCell ref="M14:N14"/>
    <mergeCell ref="O26:P26"/>
    <mergeCell ref="G24:H24"/>
    <mergeCell ref="O19:P19"/>
    <mergeCell ref="O20:P20"/>
    <mergeCell ref="I52:J52"/>
    <mergeCell ref="A55:P55"/>
    <mergeCell ref="K19:L19"/>
    <mergeCell ref="K20:L20"/>
    <mergeCell ref="M19:N19"/>
    <mergeCell ref="A27:B27"/>
    <mergeCell ref="A28:B28"/>
    <mergeCell ref="G25:H25"/>
    <mergeCell ref="G26:H26"/>
    <mergeCell ref="K26:L26"/>
    <mergeCell ref="K24:L24"/>
    <mergeCell ref="K25:L25"/>
    <mergeCell ref="M25:N25"/>
    <mergeCell ref="A24:B25"/>
    <mergeCell ref="C24:F24"/>
    <mergeCell ref="E40:F40"/>
    <mergeCell ref="A21:D21"/>
    <mergeCell ref="K21:L21"/>
    <mergeCell ref="G21:H21"/>
    <mergeCell ref="M21:N21"/>
    <mergeCell ref="N2:P2"/>
    <mergeCell ref="E3:J3"/>
    <mergeCell ref="D4:L4"/>
    <mergeCell ref="A9:C9"/>
    <mergeCell ref="O16:P16"/>
    <mergeCell ref="G16:H16"/>
    <mergeCell ref="A7:C7"/>
    <mergeCell ref="D7:O7"/>
    <mergeCell ref="A8:C8"/>
    <mergeCell ref="D8:O8"/>
    <mergeCell ref="K13:L13"/>
    <mergeCell ref="M13:N13"/>
    <mergeCell ref="O13:P13"/>
    <mergeCell ref="G13:H13"/>
    <mergeCell ref="O15:P15"/>
    <mergeCell ref="M15:N15"/>
    <mergeCell ref="K15:L15"/>
    <mergeCell ref="D9:O9"/>
    <mergeCell ref="A11:P11"/>
    <mergeCell ref="A13:D14"/>
    <mergeCell ref="K16:L16"/>
    <mergeCell ref="M16:N16"/>
    <mergeCell ref="K14:L14"/>
    <mergeCell ref="A35:B35"/>
    <mergeCell ref="G35:H35"/>
    <mergeCell ref="K29:L29"/>
    <mergeCell ref="M29:N29"/>
    <mergeCell ref="K32:L32"/>
    <mergeCell ref="K33:L33"/>
    <mergeCell ref="K35:L35"/>
    <mergeCell ref="M35:N35"/>
    <mergeCell ref="A29:B29"/>
    <mergeCell ref="A30:B30"/>
    <mergeCell ref="K30:L30"/>
    <mergeCell ref="K31:L31"/>
    <mergeCell ref="M30:N30"/>
    <mergeCell ref="M31:N31"/>
    <mergeCell ref="K27:L27"/>
    <mergeCell ref="A26:B26"/>
    <mergeCell ref="K92:L92"/>
    <mergeCell ref="M34:N34"/>
    <mergeCell ref="A33:B33"/>
    <mergeCell ref="A34:B34"/>
    <mergeCell ref="A31:B31"/>
    <mergeCell ref="A32:B32"/>
    <mergeCell ref="A40:C40"/>
    <mergeCell ref="A41:C41"/>
    <mergeCell ref="A43:C43"/>
    <mergeCell ref="C84:I84"/>
    <mergeCell ref="A44:C44"/>
    <mergeCell ref="A45:C45"/>
    <mergeCell ref="A46:C46"/>
    <mergeCell ref="E41:F41"/>
    <mergeCell ref="E42:F42"/>
    <mergeCell ref="E43:F43"/>
    <mergeCell ref="E44:F44"/>
    <mergeCell ref="E45:F45"/>
    <mergeCell ref="G42:H42"/>
    <mergeCell ref="A58:B58"/>
    <mergeCell ref="A59:B59"/>
    <mergeCell ref="C59:N59"/>
    <mergeCell ref="O89:P89"/>
    <mergeCell ref="C85:I85"/>
    <mergeCell ref="A85:A86"/>
    <mergeCell ref="C86:I86"/>
    <mergeCell ref="A87:P87"/>
    <mergeCell ref="A88:D89"/>
    <mergeCell ref="E88:F88"/>
    <mergeCell ref="A102:D102"/>
    <mergeCell ref="A91:D91"/>
    <mergeCell ref="G91:H91"/>
    <mergeCell ref="K91:L91"/>
    <mergeCell ref="M91:N91"/>
    <mergeCell ref="O91:P91"/>
    <mergeCell ref="A90:D90"/>
    <mergeCell ref="G90:H90"/>
    <mergeCell ref="K90:L90"/>
    <mergeCell ref="M90:N90"/>
    <mergeCell ref="O90:P90"/>
    <mergeCell ref="A97:D97"/>
    <mergeCell ref="A98:D98"/>
    <mergeCell ref="A99:D99"/>
    <mergeCell ref="A100:D100"/>
    <mergeCell ref="A92:D92"/>
    <mergeCell ref="G92:H92"/>
    <mergeCell ref="A101:D101"/>
    <mergeCell ref="O93:P93"/>
    <mergeCell ref="A94:D94"/>
    <mergeCell ref="G94:H94"/>
    <mergeCell ref="K94:L94"/>
    <mergeCell ref="M94:N94"/>
    <mergeCell ref="O94:P94"/>
    <mergeCell ref="A95:D95"/>
    <mergeCell ref="G95:H95"/>
    <mergeCell ref="K95:L95"/>
    <mergeCell ref="M95:N95"/>
    <mergeCell ref="O95:P95"/>
    <mergeCell ref="G96:H96"/>
    <mergeCell ref="K96:L96"/>
    <mergeCell ref="M96:N96"/>
    <mergeCell ref="O96:P96"/>
    <mergeCell ref="G97:H97"/>
    <mergeCell ref="K97:L97"/>
    <mergeCell ref="M97:N97"/>
    <mergeCell ref="O97:P97"/>
    <mergeCell ref="G98:H98"/>
    <mergeCell ref="K98:L98"/>
    <mergeCell ref="M98:N98"/>
    <mergeCell ref="O98:P98"/>
    <mergeCell ref="A96:D96"/>
    <mergeCell ref="C79:I79"/>
    <mergeCell ref="C80:I80"/>
    <mergeCell ref="C81:I81"/>
    <mergeCell ref="C73:I73"/>
    <mergeCell ref="C77:I77"/>
    <mergeCell ref="C78:I78"/>
    <mergeCell ref="A62:C62"/>
    <mergeCell ref="D62:P62"/>
    <mergeCell ref="A63:C63"/>
    <mergeCell ref="D63:P63"/>
    <mergeCell ref="G88:H88"/>
    <mergeCell ref="K88:L88"/>
    <mergeCell ref="M88:N88"/>
    <mergeCell ref="O88:P88"/>
    <mergeCell ref="M92:N92"/>
    <mergeCell ref="O92:P92"/>
    <mergeCell ref="A93:D93"/>
    <mergeCell ref="G93:H93"/>
    <mergeCell ref="K93:L93"/>
    <mergeCell ref="M93:N93"/>
    <mergeCell ref="G89:H89"/>
    <mergeCell ref="K89:L89"/>
    <mergeCell ref="M89:N89"/>
    <mergeCell ref="O24:P24"/>
    <mergeCell ref="M24:N24"/>
    <mergeCell ref="O27:P27"/>
    <mergeCell ref="G28:H28"/>
    <mergeCell ref="K28:L28"/>
    <mergeCell ref="M28:N28"/>
    <mergeCell ref="O28:P28"/>
    <mergeCell ref="M27:N27"/>
    <mergeCell ref="E39:F39"/>
    <mergeCell ref="G32:H32"/>
    <mergeCell ref="G33:H33"/>
    <mergeCell ref="G34:H34"/>
    <mergeCell ref="O29:P29"/>
    <mergeCell ref="O30:P30"/>
    <mergeCell ref="O31:P31"/>
    <mergeCell ref="K34:L34"/>
    <mergeCell ref="G29:H29"/>
    <mergeCell ref="G30:H30"/>
    <mergeCell ref="G31:H31"/>
    <mergeCell ref="O32:P32"/>
    <mergeCell ref="O33:P33"/>
    <mergeCell ref="O34:P34"/>
    <mergeCell ref="M32:N32"/>
    <mergeCell ref="M33:N33"/>
  </mergeCells>
  <printOptions horizontalCentered="1"/>
  <pageMargins left="0.98425196850393704" right="0" top="0.51181102362204722" bottom="0.51181102362204722" header="0.23622047244094491" footer="0.23622047244094491"/>
  <pageSetup paperSize="9" scale="63" orientation="portrait" r:id="rId1"/>
  <headerFooter>
    <oddFooter>&amp;R&amp;P</oddFooter>
  </headerFooter>
  <rowBreaks count="3" manualBreakCount="3">
    <brk id="48" max="15" man="1"/>
    <brk id="92" max="15" man="1"/>
    <brk id="109" max="1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9"/>
  <sheetViews>
    <sheetView topLeftCell="A10" workbookViewId="0">
      <selection activeCell="I23" sqref="I23"/>
    </sheetView>
  </sheetViews>
  <sheetFormatPr defaultColWidth="8.33203125" defaultRowHeight="13.8" x14ac:dyDescent="0.25"/>
  <cols>
    <col min="1" max="1" width="10.33203125" style="267" customWidth="1"/>
    <col min="2" max="2" width="13.33203125" style="236" customWidth="1"/>
    <col min="3" max="3" width="8.33203125" style="236" customWidth="1"/>
    <col min="4" max="4" width="10.33203125" style="236" customWidth="1"/>
    <col min="5" max="5" width="8.33203125" style="236" customWidth="1"/>
    <col min="6" max="6" width="9.33203125" style="236" customWidth="1"/>
    <col min="7" max="7" width="8" style="236" customWidth="1"/>
    <col min="8" max="8" width="9.33203125" style="236" customWidth="1"/>
    <col min="9" max="11" width="11.33203125" style="236" customWidth="1"/>
    <col min="12" max="12" width="9.33203125" style="236" customWidth="1"/>
    <col min="13" max="13" width="10.33203125" style="236" customWidth="1"/>
    <col min="14" max="14" width="11.33203125" style="236" customWidth="1"/>
    <col min="15" max="15" width="12.33203125" style="236" customWidth="1"/>
    <col min="16" max="16" width="14.33203125" style="236" customWidth="1"/>
    <col min="17" max="17" width="8.33203125" style="236" customWidth="1"/>
    <col min="18" max="16384" width="8.33203125" style="236"/>
  </cols>
  <sheetData>
    <row r="1" spans="1:16" s="237" customFormat="1" x14ac:dyDescent="0.25">
      <c r="A1" s="268"/>
      <c r="N1" s="1929" t="s">
        <v>68</v>
      </c>
      <c r="O1" s="1929"/>
      <c r="P1" s="1929"/>
    </row>
    <row r="2" spans="1:16" x14ac:dyDescent="0.25">
      <c r="E2" s="1847" t="s">
        <v>30</v>
      </c>
      <c r="F2" s="1847"/>
      <c r="G2" s="1847"/>
      <c r="H2" s="1847"/>
      <c r="I2" s="1847"/>
      <c r="J2" s="1847"/>
    </row>
    <row r="3" spans="1:16" x14ac:dyDescent="0.25">
      <c r="D3" s="1847" t="s">
        <v>74</v>
      </c>
      <c r="E3" s="1847"/>
      <c r="F3" s="1847"/>
      <c r="G3" s="1847"/>
      <c r="H3" s="1847"/>
      <c r="I3" s="1847"/>
      <c r="J3" s="1847"/>
      <c r="K3" s="1847"/>
      <c r="L3" s="1847"/>
    </row>
    <row r="4" spans="1:16" x14ac:dyDescent="0.25">
      <c r="D4" s="238"/>
      <c r="E4" s="238"/>
      <c r="F4" s="238"/>
      <c r="G4" s="238"/>
      <c r="H4" s="238"/>
      <c r="I4" s="238"/>
      <c r="J4" s="238"/>
      <c r="K4" s="238"/>
      <c r="L4" s="238"/>
    </row>
    <row r="5" spans="1:16" x14ac:dyDescent="0.25">
      <c r="P5" s="239" t="s">
        <v>0</v>
      </c>
    </row>
    <row r="6" spans="1:16" x14ac:dyDescent="0.25">
      <c r="A6" s="1943" t="s">
        <v>31</v>
      </c>
      <c r="B6" s="1943"/>
      <c r="C6" s="1943"/>
      <c r="D6" s="1819" t="s">
        <v>455</v>
      </c>
      <c r="E6" s="1820"/>
      <c r="F6" s="1820"/>
      <c r="G6" s="1820"/>
      <c r="H6" s="1820"/>
      <c r="I6" s="1820"/>
      <c r="J6" s="1820"/>
      <c r="K6" s="1820"/>
      <c r="L6" s="1820"/>
      <c r="M6" s="1820"/>
      <c r="N6" s="1820"/>
      <c r="O6" s="1821"/>
      <c r="P6" s="240">
        <v>1</v>
      </c>
    </row>
    <row r="7" spans="1:16" x14ac:dyDescent="0.25">
      <c r="A7" s="1943" t="s">
        <v>32</v>
      </c>
      <c r="B7" s="1943"/>
      <c r="C7" s="1943"/>
      <c r="D7" s="1944" t="s">
        <v>76</v>
      </c>
      <c r="E7" s="1944"/>
      <c r="F7" s="1944"/>
      <c r="G7" s="1944"/>
      <c r="H7" s="1944"/>
      <c r="I7" s="1944"/>
      <c r="J7" s="1944"/>
      <c r="K7" s="1944"/>
      <c r="L7" s="1944"/>
      <c r="M7" s="1944"/>
      <c r="N7" s="1944"/>
      <c r="O7" s="1944"/>
      <c r="P7" s="241" t="s">
        <v>77</v>
      </c>
    </row>
    <row r="8" spans="1:16" x14ac:dyDescent="0.25">
      <c r="A8" s="1943" t="s">
        <v>33</v>
      </c>
      <c r="B8" s="1943"/>
      <c r="C8" s="1943"/>
      <c r="D8" s="1819"/>
      <c r="E8" s="1820"/>
      <c r="F8" s="1820"/>
      <c r="G8" s="1820"/>
      <c r="H8" s="1820"/>
      <c r="I8" s="1820"/>
      <c r="J8" s="1820"/>
      <c r="K8" s="1820"/>
      <c r="L8" s="1820"/>
      <c r="M8" s="1820"/>
      <c r="N8" s="1820"/>
      <c r="O8" s="1821"/>
      <c r="P8" s="240"/>
    </row>
    <row r="10" spans="1:16" x14ac:dyDescent="0.25">
      <c r="A10" s="1819" t="s">
        <v>456</v>
      </c>
      <c r="B10" s="1820"/>
      <c r="C10" s="1820"/>
      <c r="D10" s="1820"/>
      <c r="E10" s="1820"/>
      <c r="F10" s="1820"/>
      <c r="G10" s="1820"/>
      <c r="H10" s="1820"/>
      <c r="I10" s="1820"/>
      <c r="J10" s="1820"/>
      <c r="K10" s="1820"/>
      <c r="L10" s="1820"/>
      <c r="M10" s="1820"/>
      <c r="N10" s="1820"/>
      <c r="O10" s="1820"/>
      <c r="P10" s="1821"/>
    </row>
    <row r="11" spans="1:16" x14ac:dyDescent="0.25">
      <c r="A11" s="242"/>
      <c r="B11" s="243"/>
      <c r="C11" s="243"/>
      <c r="D11" s="243"/>
      <c r="E11" s="243"/>
      <c r="F11" s="243"/>
      <c r="G11" s="243"/>
      <c r="H11" s="243"/>
      <c r="I11" s="243"/>
      <c r="J11" s="243"/>
      <c r="K11" s="243"/>
      <c r="L11" s="243"/>
      <c r="M11" s="243"/>
      <c r="N11" s="243"/>
      <c r="O11" s="243"/>
      <c r="P11" s="243"/>
    </row>
    <row r="12" spans="1:16" x14ac:dyDescent="0.25">
      <c r="A12" s="1865" t="s">
        <v>1</v>
      </c>
      <c r="B12" s="1929"/>
      <c r="C12" s="1929"/>
      <c r="D12" s="1866"/>
      <c r="E12" s="1822" t="s">
        <v>0</v>
      </c>
      <c r="F12" s="1823"/>
      <c r="G12" s="1863">
        <v>2022</v>
      </c>
      <c r="H12" s="1863"/>
      <c r="I12" s="240">
        <v>2023</v>
      </c>
      <c r="J12" s="240">
        <v>2024</v>
      </c>
      <c r="K12" s="1946">
        <v>2025</v>
      </c>
      <c r="L12" s="1946"/>
      <c r="M12" s="1946">
        <v>2026</v>
      </c>
      <c r="N12" s="1946"/>
      <c r="O12" s="1946">
        <v>2027</v>
      </c>
      <c r="P12" s="1946"/>
    </row>
    <row r="13" spans="1:16" x14ac:dyDescent="0.25">
      <c r="A13" s="1867"/>
      <c r="B13" s="1930"/>
      <c r="C13" s="1930"/>
      <c r="D13" s="1868"/>
      <c r="E13" s="240" t="s">
        <v>35</v>
      </c>
      <c r="F13" s="244" t="s">
        <v>36</v>
      </c>
      <c r="G13" s="1822" t="s">
        <v>11</v>
      </c>
      <c r="H13" s="1823"/>
      <c r="I13" s="240" t="s">
        <v>11</v>
      </c>
      <c r="J13" s="240" t="s">
        <v>12</v>
      </c>
      <c r="K13" s="1822" t="s">
        <v>13</v>
      </c>
      <c r="L13" s="1823"/>
      <c r="M13" s="1822" t="s">
        <v>14</v>
      </c>
      <c r="N13" s="1823"/>
      <c r="O13" s="1822" t="s">
        <v>14</v>
      </c>
      <c r="P13" s="1823"/>
    </row>
    <row r="14" spans="1:16" x14ac:dyDescent="0.25">
      <c r="A14" s="1945" t="s">
        <v>37</v>
      </c>
      <c r="B14" s="1945"/>
      <c r="C14" s="1945"/>
      <c r="D14" s="1945"/>
      <c r="E14" s="240">
        <v>4</v>
      </c>
      <c r="F14" s="240"/>
      <c r="G14" s="1842">
        <f>G15</f>
        <v>0</v>
      </c>
      <c r="H14" s="1843"/>
      <c r="I14" s="245">
        <f>I15</f>
        <v>32437.599999999999</v>
      </c>
      <c r="J14" s="245">
        <f>J15</f>
        <v>0</v>
      </c>
      <c r="K14" s="1842">
        <f>K15</f>
        <v>0</v>
      </c>
      <c r="L14" s="1843"/>
      <c r="M14" s="1842">
        <f>M15</f>
        <v>0</v>
      </c>
      <c r="N14" s="1843"/>
      <c r="O14" s="1842">
        <f>O15</f>
        <v>0</v>
      </c>
      <c r="P14" s="1843"/>
    </row>
    <row r="15" spans="1:16" ht="18.75" customHeight="1" x14ac:dyDescent="0.25">
      <c r="A15" s="1947" t="s">
        <v>477</v>
      </c>
      <c r="B15" s="1948"/>
      <c r="C15" s="1948"/>
      <c r="D15" s="1949"/>
      <c r="E15" s="240"/>
      <c r="F15" s="240">
        <v>29</v>
      </c>
      <c r="G15" s="1950">
        <f>G65</f>
        <v>0</v>
      </c>
      <c r="H15" s="1950"/>
      <c r="I15" s="246">
        <f>I65</f>
        <v>32437.599999999999</v>
      </c>
      <c r="J15" s="246">
        <f>J65</f>
        <v>0</v>
      </c>
      <c r="K15" s="1950">
        <f>K65</f>
        <v>0</v>
      </c>
      <c r="L15" s="1950"/>
      <c r="M15" s="1950">
        <f>M65</f>
        <v>0</v>
      </c>
      <c r="N15" s="1950"/>
      <c r="O15" s="1950">
        <f>O65</f>
        <v>0</v>
      </c>
      <c r="P15" s="1950"/>
    </row>
    <row r="17" spans="1:16" x14ac:dyDescent="0.25">
      <c r="A17" s="1865" t="s">
        <v>1</v>
      </c>
      <c r="B17" s="1866"/>
      <c r="C17" s="1946" t="s">
        <v>0</v>
      </c>
      <c r="D17" s="1946"/>
      <c r="E17" s="1946"/>
      <c r="F17" s="1946"/>
      <c r="G17" s="1863">
        <v>2021</v>
      </c>
      <c r="H17" s="1863"/>
      <c r="I17" s="240">
        <v>2022</v>
      </c>
      <c r="J17" s="240">
        <v>2023</v>
      </c>
      <c r="K17" s="1946">
        <v>2024</v>
      </c>
      <c r="L17" s="1946"/>
      <c r="M17" s="1946">
        <v>2025</v>
      </c>
      <c r="N17" s="1946"/>
      <c r="O17" s="1946">
        <v>2026</v>
      </c>
      <c r="P17" s="1946"/>
    </row>
    <row r="18" spans="1:16" x14ac:dyDescent="0.25">
      <c r="A18" s="1867"/>
      <c r="B18" s="1868"/>
      <c r="C18" s="240" t="s">
        <v>61</v>
      </c>
      <c r="D18" s="240" t="s">
        <v>62</v>
      </c>
      <c r="E18" s="240" t="s">
        <v>35</v>
      </c>
      <c r="F18" s="244" t="s">
        <v>36</v>
      </c>
      <c r="G18" s="1822" t="s">
        <v>11</v>
      </c>
      <c r="H18" s="1823"/>
      <c r="I18" s="240" t="s">
        <v>11</v>
      </c>
      <c r="J18" s="240" t="s">
        <v>12</v>
      </c>
      <c r="K18" s="1822" t="s">
        <v>13</v>
      </c>
      <c r="L18" s="1823"/>
      <c r="M18" s="1822" t="s">
        <v>14</v>
      </c>
      <c r="N18" s="1823"/>
      <c r="O18" s="1822" t="s">
        <v>14</v>
      </c>
      <c r="P18" s="1823"/>
    </row>
    <row r="19" spans="1:16" x14ac:dyDescent="0.25">
      <c r="A19" s="1848" t="s">
        <v>63</v>
      </c>
      <c r="B19" s="1849"/>
      <c r="C19" s="247"/>
      <c r="D19" s="247"/>
      <c r="E19" s="247"/>
      <c r="F19" s="247"/>
      <c r="G19" s="1951">
        <f>G23</f>
        <v>0</v>
      </c>
      <c r="H19" s="1951"/>
      <c r="I19" s="248">
        <f>I23</f>
        <v>32437.599999999999</v>
      </c>
      <c r="J19" s="269">
        <f>J23</f>
        <v>0</v>
      </c>
      <c r="K19" s="1844">
        <f>K23</f>
        <v>0</v>
      </c>
      <c r="L19" s="1850"/>
      <c r="M19" s="1844">
        <f>M23</f>
        <v>0</v>
      </c>
      <c r="N19" s="1850"/>
      <c r="O19" s="1844">
        <f>O23</f>
        <v>0</v>
      </c>
      <c r="P19" s="1850"/>
    </row>
    <row r="20" spans="1:16" x14ac:dyDescent="0.25">
      <c r="A20" s="1851" t="s">
        <v>259</v>
      </c>
      <c r="B20" s="1852"/>
      <c r="C20" s="240">
        <v>2</v>
      </c>
      <c r="D20" s="240"/>
      <c r="E20" s="240"/>
      <c r="F20" s="240"/>
      <c r="G20" s="1863"/>
      <c r="H20" s="1863"/>
      <c r="I20" s="270"/>
      <c r="J20" s="251"/>
      <c r="K20" s="1952"/>
      <c r="L20" s="1952"/>
      <c r="M20" s="1952"/>
      <c r="N20" s="1952"/>
      <c r="O20" s="1952"/>
      <c r="P20" s="1952"/>
    </row>
    <row r="21" spans="1:16" x14ac:dyDescent="0.25">
      <c r="A21" s="1946"/>
      <c r="B21" s="1946"/>
      <c r="C21" s="240"/>
      <c r="D21" s="240"/>
      <c r="E21" s="240"/>
      <c r="F21" s="240"/>
      <c r="G21" s="1863"/>
      <c r="H21" s="1863"/>
      <c r="I21" s="270"/>
      <c r="J21" s="251"/>
      <c r="K21" s="1952"/>
      <c r="L21" s="1952"/>
      <c r="M21" s="1952"/>
      <c r="N21" s="1952"/>
      <c r="O21" s="1952"/>
      <c r="P21" s="1952"/>
    </row>
    <row r="22" spans="1:16" x14ac:dyDescent="0.25">
      <c r="A22" s="1851" t="s">
        <v>65</v>
      </c>
      <c r="B22" s="1852"/>
      <c r="C22" s="240">
        <v>2</v>
      </c>
      <c r="D22" s="240"/>
      <c r="E22" s="240"/>
      <c r="F22" s="240"/>
      <c r="G22" s="1952"/>
      <c r="H22" s="1946"/>
      <c r="I22" s="250">
        <f>L40</f>
        <v>0</v>
      </c>
      <c r="J22" s="250">
        <f>M40</f>
        <v>0</v>
      </c>
      <c r="K22" s="1952">
        <f>N40</f>
        <v>0</v>
      </c>
      <c r="L22" s="1952"/>
      <c r="M22" s="1952">
        <f>O40</f>
        <v>0</v>
      </c>
      <c r="N22" s="1952"/>
      <c r="O22" s="1952">
        <f>P40</f>
        <v>0</v>
      </c>
      <c r="P22" s="1952"/>
    </row>
    <row r="23" spans="1:16" x14ac:dyDescent="0.25">
      <c r="A23" s="1851" t="s">
        <v>66</v>
      </c>
      <c r="B23" s="1852"/>
      <c r="C23" s="240">
        <v>1</v>
      </c>
      <c r="D23" s="240"/>
      <c r="E23" s="241"/>
      <c r="F23" s="240"/>
      <c r="G23" s="1861">
        <f>G14</f>
        <v>0</v>
      </c>
      <c r="H23" s="1856"/>
      <c r="I23" s="250">
        <f>I14</f>
        <v>32437.599999999999</v>
      </c>
      <c r="J23" s="250">
        <f>J14</f>
        <v>0</v>
      </c>
      <c r="K23" s="1861">
        <f>K14</f>
        <v>0</v>
      </c>
      <c r="L23" s="1862"/>
      <c r="M23" s="1861">
        <f>M14</f>
        <v>0</v>
      </c>
      <c r="N23" s="1862"/>
      <c r="O23" s="1861">
        <f>O14</f>
        <v>0</v>
      </c>
      <c r="P23" s="1862"/>
    </row>
    <row r="25" spans="1:16" x14ac:dyDescent="0.25">
      <c r="A25" s="1934" t="s">
        <v>457</v>
      </c>
      <c r="B25" s="1953"/>
      <c r="C25" s="1953"/>
      <c r="D25" s="1953"/>
      <c r="E25" s="1953"/>
      <c r="F25" s="1953"/>
      <c r="G25" s="1953"/>
      <c r="H25" s="1953"/>
      <c r="I25" s="1953"/>
      <c r="J25" s="1953"/>
      <c r="K25" s="1953"/>
      <c r="L25" s="1953"/>
      <c r="M25" s="1953"/>
      <c r="N25" s="1953"/>
      <c r="O25" s="1953"/>
      <c r="P25" s="1954"/>
    </row>
    <row r="26" spans="1:16" x14ac:dyDescent="0.25">
      <c r="A26" s="1863" t="s">
        <v>1</v>
      </c>
      <c r="B26" s="1863"/>
      <c r="C26" s="1863"/>
      <c r="D26" s="1863" t="s">
        <v>0</v>
      </c>
      <c r="E26" s="1863"/>
      <c r="F26" s="1863"/>
      <c r="G26" s="1863" t="s">
        <v>71</v>
      </c>
      <c r="H26" s="1863"/>
      <c r="I26" s="1863"/>
      <c r="J26" s="1863"/>
      <c r="K26" s="1863" t="s">
        <v>69</v>
      </c>
      <c r="L26" s="1863"/>
      <c r="M26" s="1863"/>
      <c r="N26" s="1863" t="s">
        <v>72</v>
      </c>
      <c r="O26" s="1863"/>
      <c r="P26" s="1863"/>
    </row>
    <row r="27" spans="1:16" ht="54.6" x14ac:dyDescent="0.25">
      <c r="A27" s="1863"/>
      <c r="B27" s="1863"/>
      <c r="C27" s="1863"/>
      <c r="D27" s="240" t="s">
        <v>35</v>
      </c>
      <c r="E27" s="1955" t="s">
        <v>53</v>
      </c>
      <c r="F27" s="1955"/>
      <c r="G27" s="1956" t="s">
        <v>50</v>
      </c>
      <c r="H27" s="1956"/>
      <c r="I27" s="252" t="s">
        <v>51</v>
      </c>
      <c r="J27" s="252" t="s">
        <v>52</v>
      </c>
      <c r="K27" s="252" t="s">
        <v>50</v>
      </c>
      <c r="L27" s="252" t="s">
        <v>51</v>
      </c>
      <c r="M27" s="252" t="s">
        <v>52</v>
      </c>
      <c r="N27" s="252" t="s">
        <v>50</v>
      </c>
      <c r="O27" s="252" t="s">
        <v>51</v>
      </c>
      <c r="P27" s="252" t="s">
        <v>52</v>
      </c>
    </row>
    <row r="28" spans="1:16" x14ac:dyDescent="0.25">
      <c r="A28" s="1943" t="s">
        <v>9</v>
      </c>
      <c r="B28" s="1943"/>
      <c r="C28" s="1943"/>
      <c r="D28" s="240"/>
      <c r="E28" s="1863">
        <v>3</v>
      </c>
      <c r="F28" s="1863"/>
      <c r="G28" s="1959">
        <f>G29</f>
        <v>0</v>
      </c>
      <c r="H28" s="1959"/>
      <c r="I28" s="245"/>
      <c r="J28" s="245"/>
      <c r="K28" s="245">
        <f>K29</f>
        <v>0</v>
      </c>
      <c r="L28" s="245"/>
      <c r="M28" s="245"/>
      <c r="N28" s="245">
        <f>N29</f>
        <v>0</v>
      </c>
      <c r="O28" s="257"/>
      <c r="P28" s="257"/>
    </row>
    <row r="29" spans="1:16" s="255" customFormat="1" x14ac:dyDescent="0.25">
      <c r="A29" s="1960" t="s">
        <v>233</v>
      </c>
      <c r="B29" s="1960"/>
      <c r="C29" s="1960"/>
      <c r="D29" s="253" t="s">
        <v>58</v>
      </c>
      <c r="E29" s="1961"/>
      <c r="F29" s="1961"/>
      <c r="G29" s="1962">
        <f>G32</f>
        <v>0</v>
      </c>
      <c r="H29" s="1962"/>
      <c r="I29" s="271"/>
      <c r="J29" s="271"/>
      <c r="K29" s="271">
        <f>K32</f>
        <v>0</v>
      </c>
      <c r="L29" s="271"/>
      <c r="M29" s="271"/>
      <c r="N29" s="271">
        <f>N32</f>
        <v>0</v>
      </c>
      <c r="O29" s="253"/>
      <c r="P29" s="253"/>
    </row>
    <row r="30" spans="1:16" s="255" customFormat="1" x14ac:dyDescent="0.25">
      <c r="A30" s="1826" t="s">
        <v>55</v>
      </c>
      <c r="B30" s="1827"/>
      <c r="C30" s="1828"/>
      <c r="D30" s="253" t="s">
        <v>59</v>
      </c>
      <c r="E30" s="1829"/>
      <c r="F30" s="1830"/>
      <c r="G30" s="1957"/>
      <c r="H30" s="1958"/>
      <c r="I30" s="271"/>
      <c r="J30" s="271"/>
      <c r="K30" s="271"/>
      <c r="L30" s="271"/>
      <c r="M30" s="271"/>
      <c r="N30" s="271"/>
      <c r="O30" s="253"/>
      <c r="P30" s="253"/>
    </row>
    <row r="31" spans="1:16" s="255" customFormat="1" x14ac:dyDescent="0.25">
      <c r="A31" s="1829"/>
      <c r="B31" s="1833"/>
      <c r="C31" s="1830"/>
      <c r="D31" s="253"/>
      <c r="E31" s="1829"/>
      <c r="F31" s="1830"/>
      <c r="G31" s="1957"/>
      <c r="H31" s="1958"/>
      <c r="I31" s="271"/>
      <c r="J31" s="271"/>
      <c r="K31" s="271"/>
      <c r="L31" s="271"/>
      <c r="M31" s="271"/>
      <c r="N31" s="271"/>
      <c r="O31" s="253"/>
      <c r="P31" s="253"/>
    </row>
    <row r="32" spans="1:16" x14ac:dyDescent="0.25">
      <c r="A32" s="1943" t="s">
        <v>9</v>
      </c>
      <c r="B32" s="1943"/>
      <c r="C32" s="1943"/>
      <c r="D32" s="240"/>
      <c r="E32" s="1863"/>
      <c r="F32" s="1863"/>
      <c r="G32" s="1959">
        <f>G34</f>
        <v>0</v>
      </c>
      <c r="H32" s="1959"/>
      <c r="I32" s="245"/>
      <c r="J32" s="245"/>
      <c r="K32" s="245">
        <f>K34</f>
        <v>0</v>
      </c>
      <c r="L32" s="245"/>
      <c r="M32" s="245"/>
      <c r="N32" s="245">
        <f>N34</f>
        <v>0</v>
      </c>
      <c r="O32" s="257"/>
      <c r="P32" s="257"/>
    </row>
    <row r="33" spans="1:16" s="255" customFormat="1" x14ac:dyDescent="0.25">
      <c r="A33" s="1960" t="s">
        <v>56</v>
      </c>
      <c r="B33" s="1960"/>
      <c r="C33" s="1960"/>
      <c r="D33" s="272"/>
      <c r="E33" s="1961"/>
      <c r="F33" s="1961"/>
      <c r="G33" s="1962">
        <f>N40</f>
        <v>0</v>
      </c>
      <c r="H33" s="1962"/>
      <c r="I33" s="271"/>
      <c r="J33" s="271"/>
      <c r="K33" s="271">
        <f>O40</f>
        <v>0</v>
      </c>
      <c r="L33" s="271"/>
      <c r="M33" s="271"/>
      <c r="N33" s="271">
        <f>P40</f>
        <v>0</v>
      </c>
      <c r="O33" s="253"/>
      <c r="P33" s="253"/>
    </row>
    <row r="34" spans="1:16" s="255" customFormat="1" x14ac:dyDescent="0.25">
      <c r="A34" s="1960" t="s">
        <v>57</v>
      </c>
      <c r="B34" s="1960"/>
      <c r="C34" s="1960"/>
      <c r="D34" s="272" t="s">
        <v>232</v>
      </c>
      <c r="E34" s="1961">
        <v>1</v>
      </c>
      <c r="F34" s="1961"/>
      <c r="G34" s="1962">
        <f>J64</f>
        <v>0</v>
      </c>
      <c r="H34" s="1962"/>
      <c r="I34" s="271"/>
      <c r="J34" s="271"/>
      <c r="K34" s="271">
        <f>K64</f>
        <v>0</v>
      </c>
      <c r="L34" s="271"/>
      <c r="M34" s="271"/>
      <c r="N34" s="271">
        <f>M64</f>
        <v>0</v>
      </c>
      <c r="O34" s="253"/>
      <c r="P34" s="253"/>
    </row>
    <row r="35" spans="1:16" x14ac:dyDescent="0.25">
      <c r="A35" s="1943"/>
      <c r="B35" s="1943"/>
      <c r="C35" s="1943"/>
      <c r="D35" s="247"/>
      <c r="E35" s="1863"/>
      <c r="F35" s="1863"/>
      <c r="G35" s="1863"/>
      <c r="H35" s="1863"/>
      <c r="I35" s="240"/>
      <c r="J35" s="240"/>
      <c r="K35" s="240"/>
      <c r="L35" s="240"/>
      <c r="M35" s="240"/>
      <c r="N35" s="240"/>
      <c r="O35" s="240"/>
      <c r="P35" s="240"/>
    </row>
    <row r="37" spans="1:16" ht="14.4" x14ac:dyDescent="0.25">
      <c r="A37" s="1945" t="s">
        <v>458</v>
      </c>
      <c r="B37" s="1945"/>
      <c r="C37" s="1945"/>
      <c r="D37" s="1945"/>
      <c r="E37" s="1945"/>
      <c r="F37" s="1945"/>
      <c r="G37" s="1945"/>
      <c r="H37" s="1945"/>
      <c r="I37" s="1945"/>
      <c r="J37" s="1945"/>
      <c r="K37" s="1945"/>
      <c r="L37" s="1945"/>
      <c r="M37" s="1945"/>
      <c r="N37" s="1945"/>
      <c r="O37" s="1945"/>
      <c r="P37" s="1945"/>
    </row>
    <row r="38" spans="1:16" x14ac:dyDescent="0.25">
      <c r="A38" s="1863" t="s">
        <v>1</v>
      </c>
      <c r="B38" s="1863"/>
      <c r="C38" s="1863" t="s">
        <v>0</v>
      </c>
      <c r="D38" s="1863"/>
      <c r="E38" s="1863"/>
      <c r="F38" s="1863"/>
      <c r="G38" s="1863"/>
      <c r="H38" s="1863"/>
      <c r="I38" s="1865" t="s">
        <v>10</v>
      </c>
      <c r="J38" s="1866"/>
      <c r="K38" s="240">
        <v>2022</v>
      </c>
      <c r="L38" s="240">
        <v>2023</v>
      </c>
      <c r="M38" s="240">
        <v>2024</v>
      </c>
      <c r="N38" s="240">
        <v>2025</v>
      </c>
      <c r="O38" s="240">
        <v>2026</v>
      </c>
      <c r="P38" s="240">
        <v>2027</v>
      </c>
    </row>
    <row r="39" spans="1:16" ht="42.6" x14ac:dyDescent="0.25">
      <c r="A39" s="1863"/>
      <c r="B39" s="1863"/>
      <c r="C39" s="244" t="s">
        <v>3</v>
      </c>
      <c r="D39" s="244" t="s">
        <v>4</v>
      </c>
      <c r="E39" s="244" t="s">
        <v>5</v>
      </c>
      <c r="F39" s="244" t="s">
        <v>6</v>
      </c>
      <c r="G39" s="244" t="s">
        <v>7</v>
      </c>
      <c r="H39" s="244" t="s">
        <v>8</v>
      </c>
      <c r="I39" s="1867"/>
      <c r="J39" s="1868"/>
      <c r="K39" s="252" t="s">
        <v>11</v>
      </c>
      <c r="L39" s="252" t="s">
        <v>11</v>
      </c>
      <c r="M39" s="252" t="s">
        <v>11</v>
      </c>
      <c r="N39" s="252" t="s">
        <v>13</v>
      </c>
      <c r="O39" s="252" t="s">
        <v>14</v>
      </c>
      <c r="P39" s="252" t="s">
        <v>14</v>
      </c>
    </row>
    <row r="40" spans="1:16" x14ac:dyDescent="0.25">
      <c r="A40" s="1971" t="s">
        <v>9</v>
      </c>
      <c r="B40" s="1972"/>
      <c r="C40" s="256"/>
      <c r="D40" s="256"/>
      <c r="E40" s="256"/>
      <c r="F40" s="256"/>
      <c r="G40" s="256"/>
      <c r="H40" s="256"/>
      <c r="I40" s="1874"/>
      <c r="J40" s="1845"/>
      <c r="K40" s="245"/>
      <c r="L40" s="245"/>
      <c r="M40" s="245"/>
      <c r="N40" s="245"/>
      <c r="O40" s="245"/>
      <c r="P40" s="245"/>
    </row>
    <row r="41" spans="1:16" x14ac:dyDescent="0.25">
      <c r="A41" s="1963"/>
      <c r="B41" s="1964"/>
      <c r="C41" s="256"/>
      <c r="D41" s="256"/>
      <c r="E41" s="256"/>
      <c r="F41" s="256"/>
      <c r="G41" s="256"/>
      <c r="H41" s="247"/>
      <c r="I41" s="273"/>
      <c r="J41" s="274"/>
      <c r="K41" s="250"/>
      <c r="L41" s="250"/>
      <c r="M41" s="250"/>
      <c r="N41" s="250"/>
      <c r="O41" s="250"/>
      <c r="P41" s="250"/>
    </row>
    <row r="42" spans="1:16" x14ac:dyDescent="0.25">
      <c r="A42" s="1965"/>
      <c r="B42" s="1966"/>
      <c r="C42" s="256"/>
      <c r="D42" s="256"/>
      <c r="E42" s="256"/>
      <c r="F42" s="256"/>
      <c r="G42" s="256"/>
      <c r="H42" s="247"/>
      <c r="I42" s="273"/>
      <c r="J42" s="274"/>
      <c r="K42" s="250"/>
      <c r="L42" s="250"/>
      <c r="M42" s="250"/>
      <c r="N42" s="250"/>
      <c r="O42" s="250"/>
      <c r="P42" s="250"/>
    </row>
    <row r="43" spans="1:16" x14ac:dyDescent="0.25">
      <c r="A43" s="1967" t="s">
        <v>15</v>
      </c>
      <c r="B43" s="1968"/>
      <c r="C43" s="1968"/>
      <c r="D43" s="1968"/>
      <c r="E43" s="1968"/>
      <c r="F43" s="1968"/>
      <c r="G43" s="1968"/>
      <c r="H43" s="1968"/>
      <c r="I43" s="1968"/>
      <c r="J43" s="1968"/>
      <c r="K43" s="1968"/>
      <c r="L43" s="1968"/>
      <c r="M43" s="1968"/>
      <c r="N43" s="1968"/>
      <c r="O43" s="1968"/>
      <c r="P43" s="1969"/>
    </row>
    <row r="44" spans="1:16" x14ac:dyDescent="0.25">
      <c r="A44" s="1869"/>
      <c r="B44" s="1870"/>
      <c r="C44" s="1869"/>
      <c r="D44" s="1871"/>
      <c r="E44" s="1871"/>
      <c r="F44" s="1871"/>
      <c r="G44" s="1871"/>
      <c r="H44" s="1871"/>
      <c r="I44" s="1871"/>
      <c r="J44" s="1871"/>
      <c r="K44" s="1871"/>
      <c r="L44" s="1871"/>
      <c r="M44" s="1871"/>
      <c r="N44" s="1870"/>
      <c r="O44" s="1970" t="s">
        <v>0</v>
      </c>
      <c r="P44" s="1970"/>
    </row>
    <row r="45" spans="1:16" x14ac:dyDescent="0.25">
      <c r="A45" s="1973" t="s">
        <v>16</v>
      </c>
      <c r="B45" s="1973"/>
      <c r="C45" s="1869" t="s">
        <v>478</v>
      </c>
      <c r="D45" s="1871"/>
      <c r="E45" s="1871"/>
      <c r="F45" s="1871"/>
      <c r="G45" s="1871"/>
      <c r="H45" s="1871"/>
      <c r="I45" s="1871"/>
      <c r="J45" s="1871"/>
      <c r="K45" s="1871"/>
      <c r="L45" s="1871"/>
      <c r="M45" s="1871"/>
      <c r="N45" s="1870"/>
      <c r="O45" s="1974" t="s">
        <v>479</v>
      </c>
      <c r="P45" s="1974"/>
    </row>
    <row r="46" spans="1:16" x14ac:dyDescent="0.25">
      <c r="A46" s="1973" t="s">
        <v>17</v>
      </c>
      <c r="B46" s="1973"/>
      <c r="C46" s="1869" t="s">
        <v>480</v>
      </c>
      <c r="D46" s="1871"/>
      <c r="E46" s="1871"/>
      <c r="F46" s="1871"/>
      <c r="G46" s="1871"/>
      <c r="H46" s="1871"/>
      <c r="I46" s="1871"/>
      <c r="J46" s="1871"/>
      <c r="K46" s="1871"/>
      <c r="L46" s="1871"/>
      <c r="M46" s="1871"/>
      <c r="N46" s="1870"/>
      <c r="O46" s="1970">
        <v>58</v>
      </c>
      <c r="P46" s="1970"/>
    </row>
    <row r="47" spans="1:16" x14ac:dyDescent="0.25">
      <c r="A47" s="1973" t="s">
        <v>18</v>
      </c>
      <c r="B47" s="1973"/>
      <c r="C47" s="1869" t="s">
        <v>481</v>
      </c>
      <c r="D47" s="1871"/>
      <c r="E47" s="1871"/>
      <c r="F47" s="1871"/>
      <c r="G47" s="1871"/>
      <c r="H47" s="1871"/>
      <c r="I47" s="1871"/>
      <c r="J47" s="1871"/>
      <c r="K47" s="1871"/>
      <c r="L47" s="1871"/>
      <c r="M47" s="1871"/>
      <c r="N47" s="1870"/>
      <c r="O47" s="1974" t="s">
        <v>232</v>
      </c>
      <c r="P47" s="1974"/>
    </row>
    <row r="48" spans="1:16" x14ac:dyDescent="0.25">
      <c r="A48" s="258"/>
      <c r="B48" s="259"/>
      <c r="C48" s="259"/>
      <c r="D48" s="259"/>
      <c r="E48" s="259"/>
      <c r="F48" s="259"/>
      <c r="G48" s="259"/>
      <c r="H48" s="259"/>
      <c r="I48" s="259"/>
      <c r="J48" s="259"/>
      <c r="K48" s="259"/>
      <c r="L48" s="259"/>
      <c r="M48" s="259"/>
      <c r="N48" s="259"/>
      <c r="O48" s="259"/>
      <c r="P48" s="259"/>
    </row>
    <row r="49" spans="1:16" x14ac:dyDescent="0.25">
      <c r="A49" s="1975" t="s">
        <v>463</v>
      </c>
      <c r="B49" s="1975"/>
      <c r="C49" s="1975"/>
      <c r="D49" s="1975"/>
      <c r="E49" s="1975"/>
      <c r="F49" s="1975"/>
      <c r="G49" s="1975"/>
      <c r="H49" s="1975"/>
      <c r="I49" s="1975"/>
      <c r="J49" s="1975"/>
      <c r="K49" s="1975"/>
      <c r="L49" s="1975"/>
      <c r="M49" s="1975"/>
      <c r="N49" s="1975"/>
      <c r="O49" s="1975"/>
      <c r="P49" s="1975"/>
    </row>
    <row r="50" spans="1:16" x14ac:dyDescent="0.25">
      <c r="A50" s="1976" t="s">
        <v>21</v>
      </c>
      <c r="B50" s="1977"/>
      <c r="C50" s="1978"/>
      <c r="D50" s="1578" t="s">
        <v>482</v>
      </c>
      <c r="E50" s="1579"/>
      <c r="F50" s="1579"/>
      <c r="G50" s="1579"/>
      <c r="H50" s="1579"/>
      <c r="I50" s="1579"/>
      <c r="J50" s="1579"/>
      <c r="K50" s="1579"/>
      <c r="L50" s="1579"/>
      <c r="M50" s="1579"/>
      <c r="N50" s="1579"/>
      <c r="O50" s="1579"/>
      <c r="P50" s="1580"/>
    </row>
    <row r="51" spans="1:16" ht="50.25" customHeight="1" x14ac:dyDescent="0.25">
      <c r="A51" s="1989" t="s">
        <v>483</v>
      </c>
      <c r="B51" s="1990"/>
      <c r="C51" s="1991"/>
      <c r="D51" s="1992" t="s">
        <v>484</v>
      </c>
      <c r="E51" s="1993"/>
      <c r="F51" s="1993"/>
      <c r="G51" s="1993"/>
      <c r="H51" s="1993"/>
      <c r="I51" s="1993"/>
      <c r="J51" s="1993"/>
      <c r="K51" s="1993"/>
      <c r="L51" s="1993"/>
      <c r="M51" s="1993"/>
      <c r="N51" s="1993"/>
      <c r="O51" s="1993"/>
      <c r="P51" s="1994"/>
    </row>
    <row r="52" spans="1:16" x14ac:dyDescent="0.25">
      <c r="A52" s="1596" t="s">
        <v>23</v>
      </c>
      <c r="B52" s="1597"/>
      <c r="C52" s="1598"/>
      <c r="D52" s="1578" t="s">
        <v>485</v>
      </c>
      <c r="E52" s="1579"/>
      <c r="F52" s="1579"/>
      <c r="G52" s="1579"/>
      <c r="H52" s="1579"/>
      <c r="I52" s="1579"/>
      <c r="J52" s="1579"/>
      <c r="K52" s="1579"/>
      <c r="L52" s="1579"/>
      <c r="M52" s="1579"/>
      <c r="N52" s="1579"/>
      <c r="O52" s="1579"/>
      <c r="P52" s="1580"/>
    </row>
    <row r="53" spans="1:16" x14ac:dyDescent="0.25">
      <c r="A53" s="1313" t="s">
        <v>486</v>
      </c>
      <c r="B53" s="1313"/>
      <c r="C53" s="1313"/>
      <c r="D53" s="1313"/>
      <c r="E53" s="1313"/>
      <c r="F53" s="1313"/>
      <c r="G53" s="1313"/>
      <c r="H53" s="1313"/>
      <c r="I53" s="1313"/>
      <c r="J53" s="1313"/>
      <c r="K53" s="1313"/>
      <c r="L53" s="1313"/>
      <c r="M53" s="1313"/>
      <c r="N53" s="1313"/>
      <c r="O53" s="1313"/>
      <c r="P53" s="1313"/>
    </row>
    <row r="54" spans="1:16" x14ac:dyDescent="0.25">
      <c r="A54" s="1995" t="s">
        <v>24</v>
      </c>
      <c r="B54" s="1997" t="s">
        <v>0</v>
      </c>
      <c r="C54" s="1894" t="s">
        <v>1</v>
      </c>
      <c r="D54" s="1895"/>
      <c r="E54" s="1895"/>
      <c r="F54" s="1895"/>
      <c r="G54" s="1895"/>
      <c r="H54" s="1895"/>
      <c r="I54" s="1895"/>
      <c r="J54" s="1721" t="s">
        <v>28</v>
      </c>
      <c r="K54" s="260">
        <v>2022</v>
      </c>
      <c r="L54" s="260">
        <v>2023</v>
      </c>
      <c r="M54" s="260">
        <v>2024</v>
      </c>
      <c r="N54" s="260">
        <v>2025</v>
      </c>
      <c r="O54" s="260">
        <v>2026</v>
      </c>
      <c r="P54" s="260">
        <v>2027</v>
      </c>
    </row>
    <row r="55" spans="1:16" ht="42.6" x14ac:dyDescent="0.25">
      <c r="A55" s="1996"/>
      <c r="B55" s="1715"/>
      <c r="C55" s="1718"/>
      <c r="D55" s="1719"/>
      <c r="E55" s="1719"/>
      <c r="F55" s="1719"/>
      <c r="G55" s="1719"/>
      <c r="H55" s="1719"/>
      <c r="I55" s="1719"/>
      <c r="J55" s="1721"/>
      <c r="K55" s="211" t="s">
        <v>11</v>
      </c>
      <c r="L55" s="211" t="s">
        <v>11</v>
      </c>
      <c r="M55" s="211" t="s">
        <v>12</v>
      </c>
      <c r="N55" s="211" t="s">
        <v>13</v>
      </c>
      <c r="O55" s="211" t="s">
        <v>14</v>
      </c>
      <c r="P55" s="211" t="s">
        <v>14</v>
      </c>
    </row>
    <row r="56" spans="1:16" x14ac:dyDescent="0.25">
      <c r="A56" s="1979" t="s">
        <v>25</v>
      </c>
      <c r="B56" s="175" t="s">
        <v>179</v>
      </c>
      <c r="C56" s="1981" t="s">
        <v>487</v>
      </c>
      <c r="D56" s="1982"/>
      <c r="E56" s="1982"/>
      <c r="F56" s="1982"/>
      <c r="G56" s="1982"/>
      <c r="H56" s="1982"/>
      <c r="I56" s="1983"/>
      <c r="J56" s="178" t="s">
        <v>488</v>
      </c>
      <c r="K56" s="213"/>
      <c r="L56" s="213"/>
      <c r="M56" s="275"/>
      <c r="N56" s="276">
        <v>10</v>
      </c>
      <c r="O56" s="276">
        <v>10</v>
      </c>
      <c r="P56" s="276">
        <v>10</v>
      </c>
    </row>
    <row r="57" spans="1:16" x14ac:dyDescent="0.25">
      <c r="A57" s="1980"/>
      <c r="B57" s="175" t="s">
        <v>241</v>
      </c>
      <c r="C57" s="1984" t="s">
        <v>489</v>
      </c>
      <c r="D57" s="1985"/>
      <c r="E57" s="1985"/>
      <c r="F57" s="1985"/>
      <c r="G57" s="1985"/>
      <c r="H57" s="1985"/>
      <c r="I57" s="1986"/>
      <c r="J57" s="178" t="s">
        <v>488</v>
      </c>
      <c r="K57" s="213"/>
      <c r="L57" s="276"/>
      <c r="M57" s="275"/>
      <c r="N57" s="276">
        <v>2906</v>
      </c>
      <c r="O57" s="276">
        <v>2906</v>
      </c>
      <c r="P57" s="276">
        <v>2906</v>
      </c>
    </row>
    <row r="58" spans="1:16" ht="27.6" x14ac:dyDescent="0.25">
      <c r="A58" s="277" t="s">
        <v>26</v>
      </c>
      <c r="B58" s="178" t="s">
        <v>243</v>
      </c>
      <c r="C58" s="1987" t="s">
        <v>490</v>
      </c>
      <c r="D58" s="1987"/>
      <c r="E58" s="1987"/>
      <c r="F58" s="1987"/>
      <c r="G58" s="1987"/>
      <c r="H58" s="1987"/>
      <c r="I58" s="1987"/>
      <c r="J58" s="178" t="s">
        <v>488</v>
      </c>
      <c r="K58" s="213"/>
      <c r="L58" s="177"/>
      <c r="M58" s="278"/>
      <c r="N58" s="177">
        <v>30</v>
      </c>
      <c r="O58" s="177">
        <v>30</v>
      </c>
      <c r="P58" s="177">
        <v>30</v>
      </c>
    </row>
    <row r="59" spans="1:16" ht="35.4" x14ac:dyDescent="0.25">
      <c r="A59" s="279" t="s">
        <v>27</v>
      </c>
      <c r="B59" s="280" t="s">
        <v>127</v>
      </c>
      <c r="C59" s="1988" t="s">
        <v>491</v>
      </c>
      <c r="D59" s="1988"/>
      <c r="E59" s="1988"/>
      <c r="F59" s="1988"/>
      <c r="G59" s="1988"/>
      <c r="H59" s="1988"/>
      <c r="I59" s="1988"/>
      <c r="J59" s="280" t="s">
        <v>492</v>
      </c>
      <c r="K59" s="213"/>
      <c r="L59" s="276"/>
      <c r="M59" s="275"/>
      <c r="N59" s="276">
        <v>754</v>
      </c>
      <c r="O59" s="276">
        <v>754</v>
      </c>
      <c r="P59" s="276">
        <v>754</v>
      </c>
    </row>
    <row r="60" spans="1:16" ht="14.4" x14ac:dyDescent="0.25">
      <c r="A60" s="1839" t="s">
        <v>473</v>
      </c>
      <c r="B60" s="1840"/>
      <c r="C60" s="1840"/>
      <c r="D60" s="1840"/>
      <c r="E60" s="1840"/>
      <c r="F60" s="1840"/>
      <c r="G60" s="1840"/>
      <c r="H60" s="1840"/>
      <c r="I60" s="1840"/>
      <c r="J60" s="1840"/>
      <c r="K60" s="1840"/>
      <c r="L60" s="1840"/>
      <c r="M60" s="1840"/>
      <c r="N60" s="1840"/>
      <c r="O60" s="1840"/>
      <c r="P60" s="1841"/>
    </row>
    <row r="61" spans="1:16" x14ac:dyDescent="0.25">
      <c r="A61" s="1865" t="s">
        <v>1</v>
      </c>
      <c r="B61" s="1929"/>
      <c r="C61" s="1929"/>
      <c r="D61" s="1866"/>
      <c r="E61" s="1822" t="s">
        <v>0</v>
      </c>
      <c r="F61" s="1823"/>
      <c r="G61" s="1863">
        <v>2022</v>
      </c>
      <c r="H61" s="1863"/>
      <c r="I61" s="240">
        <v>2023</v>
      </c>
      <c r="J61" s="240">
        <v>2024</v>
      </c>
      <c r="K61" s="1946">
        <v>2025</v>
      </c>
      <c r="L61" s="1946"/>
      <c r="M61" s="1946">
        <v>2026</v>
      </c>
      <c r="N61" s="1946"/>
      <c r="O61" s="1946">
        <v>2027</v>
      </c>
      <c r="P61" s="1946"/>
    </row>
    <row r="62" spans="1:16" x14ac:dyDescent="0.25">
      <c r="A62" s="1867"/>
      <c r="B62" s="1930"/>
      <c r="C62" s="1930"/>
      <c r="D62" s="1868"/>
      <c r="E62" s="240" t="s">
        <v>38</v>
      </c>
      <c r="F62" s="244" t="s">
        <v>39</v>
      </c>
      <c r="G62" s="1822" t="s">
        <v>11</v>
      </c>
      <c r="H62" s="1823"/>
      <c r="I62" s="240" t="s">
        <v>11</v>
      </c>
      <c r="J62" s="240" t="s">
        <v>12</v>
      </c>
      <c r="K62" s="1822" t="s">
        <v>13</v>
      </c>
      <c r="L62" s="1823"/>
      <c r="M62" s="1822" t="s">
        <v>14</v>
      </c>
      <c r="N62" s="1823"/>
      <c r="O62" s="1822" t="s">
        <v>14</v>
      </c>
      <c r="P62" s="1823"/>
    </row>
    <row r="63" spans="1:16" x14ac:dyDescent="0.25">
      <c r="A63" s="1999" t="s">
        <v>37</v>
      </c>
      <c r="B63" s="1999"/>
      <c r="C63" s="1999"/>
      <c r="D63" s="1999"/>
      <c r="E63" s="281"/>
      <c r="F63" s="240"/>
      <c r="G63" s="1842">
        <f>G64</f>
        <v>0</v>
      </c>
      <c r="H63" s="1843"/>
      <c r="I63" s="245">
        <f t="shared" ref="I63:K64" si="0">I64</f>
        <v>32437.599999999999</v>
      </c>
      <c r="J63" s="245">
        <f t="shared" si="0"/>
        <v>0</v>
      </c>
      <c r="K63" s="1824">
        <f t="shared" si="0"/>
        <v>0</v>
      </c>
      <c r="L63" s="2000"/>
      <c r="M63" s="1824">
        <f>M64</f>
        <v>0</v>
      </c>
      <c r="N63" s="2000"/>
      <c r="O63" s="1824">
        <f>O64</f>
        <v>0</v>
      </c>
      <c r="P63" s="2000"/>
    </row>
    <row r="64" spans="1:16" x14ac:dyDescent="0.25">
      <c r="A64" s="1937" t="s">
        <v>474</v>
      </c>
      <c r="B64" s="1938"/>
      <c r="C64" s="1938"/>
      <c r="D64" s="1939"/>
      <c r="E64" s="263" t="s">
        <v>224</v>
      </c>
      <c r="F64" s="262"/>
      <c r="G64" s="1950">
        <f>G65</f>
        <v>0</v>
      </c>
      <c r="H64" s="1950"/>
      <c r="I64" s="282">
        <f t="shared" si="0"/>
        <v>32437.599999999999</v>
      </c>
      <c r="J64" s="283">
        <f t="shared" si="0"/>
        <v>0</v>
      </c>
      <c r="K64" s="2001">
        <f t="shared" si="0"/>
        <v>0</v>
      </c>
      <c r="L64" s="2001"/>
      <c r="M64" s="2001">
        <f>M65</f>
        <v>0</v>
      </c>
      <c r="N64" s="2001"/>
      <c r="O64" s="2001">
        <f>O65</f>
        <v>0</v>
      </c>
      <c r="P64" s="2001"/>
    </row>
    <row r="65" spans="1:16" ht="43.2" customHeight="1" x14ac:dyDescent="0.25">
      <c r="A65" s="1940" t="s">
        <v>493</v>
      </c>
      <c r="B65" s="1941"/>
      <c r="C65" s="1941"/>
      <c r="D65" s="1942"/>
      <c r="E65" s="257"/>
      <c r="F65" s="244">
        <v>291420</v>
      </c>
      <c r="G65" s="1950">
        <v>0</v>
      </c>
      <c r="H65" s="1950"/>
      <c r="I65" s="246">
        <v>32437.599999999999</v>
      </c>
      <c r="J65" s="254"/>
      <c r="K65" s="1998"/>
      <c r="L65" s="1998"/>
      <c r="M65" s="1998"/>
      <c r="N65" s="1998"/>
      <c r="O65" s="1998"/>
      <c r="P65" s="1998"/>
    </row>
    <row r="66" spans="1:16" ht="14.4" x14ac:dyDescent="0.25">
      <c r="A66" s="1945" t="s">
        <v>475</v>
      </c>
      <c r="B66" s="1945"/>
      <c r="C66" s="1945"/>
      <c r="D66" s="1945"/>
      <c r="E66" s="1945"/>
      <c r="F66" s="1945"/>
      <c r="G66" s="1945"/>
      <c r="H66" s="1945"/>
      <c r="I66" s="1945"/>
      <c r="J66" s="1945"/>
      <c r="K66" s="1945"/>
      <c r="L66" s="1945"/>
      <c r="M66" s="1945"/>
      <c r="N66" s="1945"/>
      <c r="O66" s="1945"/>
      <c r="P66" s="1945"/>
    </row>
    <row r="67" spans="1:16" x14ac:dyDescent="0.25">
      <c r="A67" s="1863" t="s">
        <v>1</v>
      </c>
      <c r="B67" s="1863"/>
      <c r="C67" s="1863"/>
      <c r="D67" s="1863"/>
      <c r="E67" s="1863" t="s">
        <v>0</v>
      </c>
      <c r="F67" s="1863"/>
      <c r="G67" s="1863"/>
      <c r="H67" s="1863"/>
      <c r="I67" s="2002" t="s">
        <v>43</v>
      </c>
      <c r="J67" s="2002" t="s">
        <v>42</v>
      </c>
      <c r="K67" s="2002" t="s">
        <v>73</v>
      </c>
      <c r="L67" s="270">
        <v>2024</v>
      </c>
      <c r="M67" s="2002" t="s">
        <v>170</v>
      </c>
      <c r="N67" s="240">
        <v>2025</v>
      </c>
      <c r="O67" s="240">
        <v>2026</v>
      </c>
      <c r="P67" s="240">
        <v>2027</v>
      </c>
    </row>
    <row r="68" spans="1:16" ht="40.799999999999997" x14ac:dyDescent="0.25">
      <c r="A68" s="1863"/>
      <c r="B68" s="1863"/>
      <c r="C68" s="1863"/>
      <c r="D68" s="1863"/>
      <c r="E68" s="240" t="s">
        <v>44</v>
      </c>
      <c r="F68" s="240" t="s">
        <v>38</v>
      </c>
      <c r="G68" s="252" t="s">
        <v>13</v>
      </c>
      <c r="H68" s="244" t="s">
        <v>39</v>
      </c>
      <c r="I68" s="2002"/>
      <c r="J68" s="2002"/>
      <c r="K68" s="2002"/>
      <c r="L68" s="264" t="s">
        <v>41</v>
      </c>
      <c r="M68" s="2002"/>
      <c r="N68" s="252" t="s">
        <v>13</v>
      </c>
      <c r="O68" s="252" t="s">
        <v>14</v>
      </c>
      <c r="P68" s="252" t="s">
        <v>14</v>
      </c>
    </row>
    <row r="69" spans="1:16" x14ac:dyDescent="0.25">
      <c r="A69" s="1822">
        <v>1</v>
      </c>
      <c r="B69" s="1864"/>
      <c r="C69" s="1864"/>
      <c r="D69" s="1823"/>
      <c r="E69" s="240">
        <v>2</v>
      </c>
      <c r="F69" s="240">
        <v>3</v>
      </c>
      <c r="G69" s="240">
        <v>4</v>
      </c>
      <c r="H69" s="240">
        <v>5</v>
      </c>
      <c r="I69" s="240">
        <v>6</v>
      </c>
      <c r="J69" s="240">
        <v>7</v>
      </c>
      <c r="K69" s="240">
        <v>8</v>
      </c>
      <c r="L69" s="240">
        <v>9</v>
      </c>
      <c r="M69" s="240" t="s">
        <v>45</v>
      </c>
      <c r="N69" s="240">
        <v>11</v>
      </c>
      <c r="O69" s="240">
        <v>12</v>
      </c>
      <c r="P69" s="240">
        <v>13</v>
      </c>
    </row>
    <row r="70" spans="1:16" x14ac:dyDescent="0.25">
      <c r="A70" s="1106"/>
      <c r="B70" s="1107"/>
      <c r="C70" s="1107"/>
      <c r="D70" s="1108"/>
      <c r="E70" s="284"/>
      <c r="F70" s="285"/>
      <c r="G70" s="284"/>
      <c r="H70" s="284"/>
      <c r="I70" s="284"/>
      <c r="J70" s="284"/>
      <c r="K70" s="284"/>
      <c r="L70" s="286"/>
      <c r="M70" s="284"/>
      <c r="N70" s="284"/>
      <c r="O70" s="284"/>
      <c r="P70" s="256"/>
    </row>
    <row r="71" spans="1:16" x14ac:dyDescent="0.25">
      <c r="A71" s="2010"/>
      <c r="B71" s="2011"/>
      <c r="C71" s="2011"/>
      <c r="D71" s="2011"/>
      <c r="E71" s="2011"/>
      <c r="F71" s="2011"/>
      <c r="G71" s="2011"/>
      <c r="H71" s="2011"/>
      <c r="I71" s="2011"/>
      <c r="J71" s="2011"/>
      <c r="K71" s="2011"/>
      <c r="L71" s="2011"/>
      <c r="M71" s="2011"/>
      <c r="N71" s="2011"/>
      <c r="O71" s="2011"/>
      <c r="P71" s="2011"/>
    </row>
    <row r="72" spans="1:16" x14ac:dyDescent="0.25">
      <c r="A72" s="2012"/>
      <c r="B72" s="2013"/>
      <c r="C72" s="2013"/>
      <c r="D72" s="2013"/>
      <c r="E72" s="2013"/>
      <c r="F72" s="2013"/>
      <c r="G72" s="2013"/>
      <c r="H72" s="2013"/>
      <c r="I72" s="2013"/>
      <c r="J72" s="2013"/>
      <c r="K72" s="2013"/>
      <c r="L72" s="2013"/>
      <c r="M72" s="2013"/>
      <c r="N72" s="2013"/>
      <c r="O72" s="2013"/>
      <c r="P72" s="2013"/>
    </row>
    <row r="73" spans="1:16" s="243" customFormat="1" x14ac:dyDescent="0.3">
      <c r="A73" s="2014" t="s">
        <v>46</v>
      </c>
      <c r="B73" s="2015"/>
      <c r="C73" s="2015"/>
      <c r="D73" s="2015"/>
      <c r="E73" s="2015"/>
      <c r="F73" s="2015"/>
      <c r="G73" s="2015"/>
      <c r="H73" s="2015"/>
      <c r="I73" s="2015"/>
      <c r="J73" s="2015"/>
      <c r="K73" s="2015"/>
      <c r="L73" s="2015"/>
      <c r="M73" s="2015"/>
      <c r="N73" s="2015"/>
      <c r="O73" s="2015"/>
      <c r="P73" s="2016"/>
    </row>
    <row r="74" spans="1:16" s="243" customFormat="1" x14ac:dyDescent="0.3">
      <c r="A74" s="2003" t="s">
        <v>47</v>
      </c>
      <c r="B74" s="2004"/>
      <c r="C74" s="2004"/>
      <c r="D74" s="2004"/>
      <c r="E74" s="2004"/>
      <c r="F74" s="2004"/>
      <c r="G74" s="2004"/>
      <c r="H74" s="2004"/>
      <c r="I74" s="2004"/>
      <c r="J74" s="2004"/>
      <c r="K74" s="2004"/>
      <c r="L74" s="2004"/>
      <c r="M74" s="2004"/>
      <c r="N74" s="2004"/>
      <c r="O74" s="2004"/>
      <c r="P74" s="2005"/>
    </row>
    <row r="75" spans="1:16" s="243" customFormat="1" x14ac:dyDescent="0.3">
      <c r="A75" s="2003" t="s">
        <v>48</v>
      </c>
      <c r="B75" s="2004"/>
      <c r="C75" s="2004"/>
      <c r="D75" s="2004"/>
      <c r="E75" s="2004"/>
      <c r="F75" s="2004"/>
      <c r="G75" s="2004"/>
      <c r="H75" s="2004"/>
      <c r="I75" s="2004"/>
      <c r="J75" s="2004"/>
      <c r="K75" s="2004"/>
      <c r="L75" s="2004"/>
      <c r="M75" s="2004"/>
      <c r="N75" s="2004"/>
      <c r="O75" s="2004"/>
      <c r="P75" s="2005"/>
    </row>
    <row r="76" spans="1:16" s="243" customFormat="1" x14ac:dyDescent="0.3">
      <c r="A76" s="2006" t="s">
        <v>49</v>
      </c>
      <c r="B76" s="2007"/>
      <c r="C76" s="2007"/>
      <c r="D76" s="2007"/>
      <c r="E76" s="2007"/>
      <c r="F76" s="2007"/>
      <c r="G76" s="2007"/>
      <c r="H76" s="2007"/>
      <c r="I76" s="2007"/>
      <c r="J76" s="2007"/>
      <c r="K76" s="2007"/>
      <c r="L76" s="2007"/>
      <c r="M76" s="2007"/>
      <c r="N76" s="2007"/>
      <c r="O76" s="2007"/>
      <c r="P76" s="2008"/>
    </row>
    <row r="78" spans="1:16" x14ac:dyDescent="0.25">
      <c r="A78" s="1932" t="s">
        <v>476</v>
      </c>
      <c r="B78" s="2009"/>
      <c r="C78" s="2009"/>
      <c r="D78" s="2009"/>
      <c r="E78" s="2009"/>
      <c r="F78" s="2009"/>
      <c r="G78" s="2009"/>
      <c r="H78" s="2009"/>
      <c r="I78" s="2009"/>
      <c r="J78" s="2009"/>
      <c r="K78" s="2009"/>
      <c r="L78" s="2009"/>
      <c r="M78" s="2009"/>
      <c r="N78" s="2009"/>
      <c r="O78" s="2009"/>
      <c r="P78" s="2009"/>
    </row>
    <row r="79" spans="1:16" x14ac:dyDescent="0.25">
      <c r="A79" s="287"/>
      <c r="C79" s="288"/>
      <c r="D79" s="288"/>
      <c r="E79" s="288"/>
      <c r="F79" s="288"/>
      <c r="G79" s="288"/>
      <c r="H79" s="288"/>
      <c r="I79" s="288"/>
      <c r="J79" s="288"/>
      <c r="K79" s="288"/>
      <c r="L79" s="288"/>
      <c r="M79" s="288"/>
      <c r="N79" s="288"/>
      <c r="O79" s="288"/>
      <c r="P79" s="288"/>
    </row>
  </sheetData>
  <mergeCells count="177">
    <mergeCell ref="A75:P75"/>
    <mergeCell ref="A76:P76"/>
    <mergeCell ref="A78:P78"/>
    <mergeCell ref="A69:D69"/>
    <mergeCell ref="A70:D70"/>
    <mergeCell ref="A71:P71"/>
    <mergeCell ref="A72:P72"/>
    <mergeCell ref="A73:P73"/>
    <mergeCell ref="A74:P74"/>
    <mergeCell ref="A67:D68"/>
    <mergeCell ref="E67:H67"/>
    <mergeCell ref="I67:I68"/>
    <mergeCell ref="J67:J68"/>
    <mergeCell ref="K67:K68"/>
    <mergeCell ref="M67:M68"/>
    <mergeCell ref="A65:D65"/>
    <mergeCell ref="G65:H65"/>
    <mergeCell ref="K65:L65"/>
    <mergeCell ref="M65:N65"/>
    <mergeCell ref="O65:P65"/>
    <mergeCell ref="A66:P66"/>
    <mergeCell ref="A63:D63"/>
    <mergeCell ref="G63:H63"/>
    <mergeCell ref="K63:L63"/>
    <mergeCell ref="M63:N63"/>
    <mergeCell ref="O63:P63"/>
    <mergeCell ref="A64:D64"/>
    <mergeCell ref="G64:H64"/>
    <mergeCell ref="K64:L64"/>
    <mergeCell ref="M64:N64"/>
    <mergeCell ref="O64:P64"/>
    <mergeCell ref="A61:D62"/>
    <mergeCell ref="E61:F61"/>
    <mergeCell ref="G61:H61"/>
    <mergeCell ref="K61:L61"/>
    <mergeCell ref="M61:N61"/>
    <mergeCell ref="O61:P61"/>
    <mergeCell ref="G62:H62"/>
    <mergeCell ref="K62:L62"/>
    <mergeCell ref="M62:N62"/>
    <mergeCell ref="O62:P62"/>
    <mergeCell ref="A56:A57"/>
    <mergeCell ref="C56:I56"/>
    <mergeCell ref="C57:I57"/>
    <mergeCell ref="C58:I58"/>
    <mergeCell ref="C59:I59"/>
    <mergeCell ref="A60:P60"/>
    <mergeCell ref="A51:C51"/>
    <mergeCell ref="D51:P51"/>
    <mergeCell ref="A52:C52"/>
    <mergeCell ref="D52:P52"/>
    <mergeCell ref="A53:P53"/>
    <mergeCell ref="A54:A55"/>
    <mergeCell ref="B54:B55"/>
    <mergeCell ref="C54:I55"/>
    <mergeCell ref="J54:J55"/>
    <mergeCell ref="A47:B47"/>
    <mergeCell ref="C47:N47"/>
    <mergeCell ref="O47:P47"/>
    <mergeCell ref="A49:P49"/>
    <mergeCell ref="A50:C50"/>
    <mergeCell ref="D50:P50"/>
    <mergeCell ref="A45:B45"/>
    <mergeCell ref="C45:N45"/>
    <mergeCell ref="O45:P45"/>
    <mergeCell ref="A46:B46"/>
    <mergeCell ref="C46:N46"/>
    <mergeCell ref="O46:P46"/>
    <mergeCell ref="A41:B41"/>
    <mergeCell ref="A42:B42"/>
    <mergeCell ref="A43:P43"/>
    <mergeCell ref="A44:B44"/>
    <mergeCell ref="C44:N44"/>
    <mergeCell ref="O44:P44"/>
    <mergeCell ref="A37:P37"/>
    <mergeCell ref="A38:B39"/>
    <mergeCell ref="C38:H38"/>
    <mergeCell ref="I38:J39"/>
    <mergeCell ref="A40:B40"/>
    <mergeCell ref="I40:J40"/>
    <mergeCell ref="A34:C34"/>
    <mergeCell ref="E34:F34"/>
    <mergeCell ref="G34:H34"/>
    <mergeCell ref="A35:C35"/>
    <mergeCell ref="E35:F35"/>
    <mergeCell ref="G35:H35"/>
    <mergeCell ref="A32:C32"/>
    <mergeCell ref="E32:F32"/>
    <mergeCell ref="G32:H32"/>
    <mergeCell ref="A33:C33"/>
    <mergeCell ref="E33:F33"/>
    <mergeCell ref="G33:H33"/>
    <mergeCell ref="A30:C30"/>
    <mergeCell ref="E30:F30"/>
    <mergeCell ref="G30:H30"/>
    <mergeCell ref="A31:C31"/>
    <mergeCell ref="E31:F31"/>
    <mergeCell ref="G31:H31"/>
    <mergeCell ref="A28:C28"/>
    <mergeCell ref="E28:F28"/>
    <mergeCell ref="G28:H28"/>
    <mergeCell ref="A29:C29"/>
    <mergeCell ref="E29:F29"/>
    <mergeCell ref="G29:H29"/>
    <mergeCell ref="A21:B21"/>
    <mergeCell ref="G21:H21"/>
    <mergeCell ref="K21:L21"/>
    <mergeCell ref="M21:N21"/>
    <mergeCell ref="O21:P21"/>
    <mergeCell ref="A25:P25"/>
    <mergeCell ref="A26:C27"/>
    <mergeCell ref="D26:F26"/>
    <mergeCell ref="G26:J26"/>
    <mergeCell ref="K26:M26"/>
    <mergeCell ref="N26:P26"/>
    <mergeCell ref="E27:F27"/>
    <mergeCell ref="G27:H27"/>
    <mergeCell ref="A22:B22"/>
    <mergeCell ref="G22:H22"/>
    <mergeCell ref="K22:L22"/>
    <mergeCell ref="M22:N22"/>
    <mergeCell ref="O22:P22"/>
    <mergeCell ref="A23:B23"/>
    <mergeCell ref="G23:H23"/>
    <mergeCell ref="K23:L23"/>
    <mergeCell ref="M23:N23"/>
    <mergeCell ref="O23:P23"/>
    <mergeCell ref="A19:B19"/>
    <mergeCell ref="G19:H19"/>
    <mergeCell ref="K19:L19"/>
    <mergeCell ref="M19:N19"/>
    <mergeCell ref="O19:P19"/>
    <mergeCell ref="A20:B20"/>
    <mergeCell ref="G20:H20"/>
    <mergeCell ref="K20:L20"/>
    <mergeCell ref="M20:N20"/>
    <mergeCell ref="O20:P20"/>
    <mergeCell ref="A15:D15"/>
    <mergeCell ref="G15:H15"/>
    <mergeCell ref="K15:L15"/>
    <mergeCell ref="M15:N15"/>
    <mergeCell ref="O15:P15"/>
    <mergeCell ref="A17:B18"/>
    <mergeCell ref="C17:F17"/>
    <mergeCell ref="G17:H17"/>
    <mergeCell ref="K17:L17"/>
    <mergeCell ref="M17:N17"/>
    <mergeCell ref="O17:P17"/>
    <mergeCell ref="G18:H18"/>
    <mergeCell ref="K18:L18"/>
    <mergeCell ref="M18:N18"/>
    <mergeCell ref="O18:P18"/>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9"/>
  <sheetViews>
    <sheetView topLeftCell="A55" workbookViewId="0">
      <selection activeCell="M65" sqref="M65:N65"/>
    </sheetView>
  </sheetViews>
  <sheetFormatPr defaultColWidth="8.5546875" defaultRowHeight="13.8" x14ac:dyDescent="0.25"/>
  <cols>
    <col min="1" max="1" width="10.44140625" style="267" customWidth="1"/>
    <col min="2" max="2" width="13.44140625" style="236" customWidth="1"/>
    <col min="3" max="3" width="8.44140625" style="236" customWidth="1"/>
    <col min="4" max="4" width="10.44140625" style="236" customWidth="1"/>
    <col min="5" max="5" width="8.44140625" style="236" customWidth="1"/>
    <col min="6" max="6" width="9.44140625" style="236" customWidth="1"/>
    <col min="7" max="7" width="8" style="236" customWidth="1"/>
    <col min="8" max="8" width="9.44140625" style="236" customWidth="1"/>
    <col min="9" max="10" width="11.44140625" style="236" customWidth="1"/>
    <col min="11" max="11" width="11.5546875" style="236" customWidth="1"/>
    <col min="12" max="12" width="9.5546875" style="236" customWidth="1"/>
    <col min="13" max="13" width="10.44140625" style="236" customWidth="1"/>
    <col min="14" max="14" width="11.44140625" style="236" customWidth="1"/>
    <col min="15" max="15" width="12.44140625" style="236" customWidth="1"/>
    <col min="16" max="16" width="14.44140625" style="236" customWidth="1"/>
    <col min="17" max="17" width="8.5546875" style="236" customWidth="1"/>
    <col min="18" max="16384" width="8.5546875" style="236"/>
  </cols>
  <sheetData>
    <row r="1" spans="1:16" s="237" customFormat="1" x14ac:dyDescent="0.25">
      <c r="A1" s="268"/>
      <c r="N1" s="1929" t="s">
        <v>68</v>
      </c>
      <c r="O1" s="1929"/>
      <c r="P1" s="1929"/>
    </row>
    <row r="2" spans="1:16" x14ac:dyDescent="0.25">
      <c r="E2" s="1847" t="s">
        <v>30</v>
      </c>
      <c r="F2" s="1847"/>
      <c r="G2" s="1847"/>
      <c r="H2" s="1847"/>
      <c r="I2" s="1847"/>
      <c r="J2" s="1847"/>
    </row>
    <row r="3" spans="1:16" x14ac:dyDescent="0.25">
      <c r="D3" s="1847" t="s">
        <v>74</v>
      </c>
      <c r="E3" s="1847"/>
      <c r="F3" s="1847"/>
      <c r="G3" s="1847"/>
      <c r="H3" s="1847"/>
      <c r="I3" s="1847"/>
      <c r="J3" s="1847"/>
      <c r="K3" s="1847"/>
      <c r="L3" s="1847"/>
    </row>
    <row r="4" spans="1:16" x14ac:dyDescent="0.25">
      <c r="D4" s="823"/>
      <c r="E4" s="823"/>
      <c r="F4" s="823"/>
      <c r="G4" s="823"/>
      <c r="H4" s="823"/>
      <c r="I4" s="823"/>
      <c r="J4" s="823"/>
      <c r="K4" s="823"/>
      <c r="L4" s="823"/>
    </row>
    <row r="5" spans="1:16" x14ac:dyDescent="0.25">
      <c r="P5" s="239" t="s">
        <v>0</v>
      </c>
    </row>
    <row r="6" spans="1:16" x14ac:dyDescent="0.25">
      <c r="A6" s="1943" t="s">
        <v>31</v>
      </c>
      <c r="B6" s="1943"/>
      <c r="C6" s="1943"/>
      <c r="D6" s="1819" t="s">
        <v>455</v>
      </c>
      <c r="E6" s="1820"/>
      <c r="F6" s="1820"/>
      <c r="G6" s="1820"/>
      <c r="H6" s="1820"/>
      <c r="I6" s="1820"/>
      <c r="J6" s="1820"/>
      <c r="K6" s="1820"/>
      <c r="L6" s="1820"/>
      <c r="M6" s="1820"/>
      <c r="N6" s="1820"/>
      <c r="O6" s="1821"/>
      <c r="P6" s="799">
        <v>1</v>
      </c>
    </row>
    <row r="7" spans="1:16" x14ac:dyDescent="0.25">
      <c r="A7" s="1943" t="s">
        <v>32</v>
      </c>
      <c r="B7" s="1943"/>
      <c r="C7" s="1943"/>
      <c r="D7" s="1944" t="s">
        <v>76</v>
      </c>
      <c r="E7" s="1944"/>
      <c r="F7" s="1944"/>
      <c r="G7" s="1944"/>
      <c r="H7" s="1944"/>
      <c r="I7" s="1944"/>
      <c r="J7" s="1944"/>
      <c r="K7" s="1944"/>
      <c r="L7" s="1944"/>
      <c r="M7" s="1944"/>
      <c r="N7" s="1944"/>
      <c r="O7" s="1944"/>
      <c r="P7" s="241" t="s">
        <v>77</v>
      </c>
    </row>
    <row r="8" spans="1:16" x14ac:dyDescent="0.25">
      <c r="A8" s="1943" t="s">
        <v>33</v>
      </c>
      <c r="B8" s="1943"/>
      <c r="C8" s="1943"/>
      <c r="D8" s="1819"/>
      <c r="E8" s="1820"/>
      <c r="F8" s="1820"/>
      <c r="G8" s="1820"/>
      <c r="H8" s="1820"/>
      <c r="I8" s="1820"/>
      <c r="J8" s="1820"/>
      <c r="K8" s="1820"/>
      <c r="L8" s="1820"/>
      <c r="M8" s="1820"/>
      <c r="N8" s="1820"/>
      <c r="O8" s="1821"/>
      <c r="P8" s="799"/>
    </row>
    <row r="10" spans="1:16" x14ac:dyDescent="0.25">
      <c r="A10" s="1819" t="s">
        <v>456</v>
      </c>
      <c r="B10" s="1820"/>
      <c r="C10" s="1820"/>
      <c r="D10" s="1820"/>
      <c r="E10" s="1820"/>
      <c r="F10" s="1820"/>
      <c r="G10" s="1820"/>
      <c r="H10" s="1820"/>
      <c r="I10" s="1820"/>
      <c r="J10" s="1820"/>
      <c r="K10" s="1820"/>
      <c r="L10" s="1820"/>
      <c r="M10" s="1820"/>
      <c r="N10" s="1820"/>
      <c r="O10" s="1820"/>
      <c r="P10" s="1821"/>
    </row>
    <row r="11" spans="1:16" x14ac:dyDescent="0.25">
      <c r="A11" s="785"/>
      <c r="B11" s="786"/>
      <c r="C11" s="786"/>
      <c r="D11" s="786"/>
      <c r="E11" s="786"/>
      <c r="F11" s="786"/>
      <c r="G11" s="786"/>
      <c r="H11" s="786"/>
      <c r="I11" s="786"/>
      <c r="J11" s="786"/>
      <c r="K11" s="786"/>
      <c r="L11" s="786"/>
      <c r="M11" s="786"/>
      <c r="N11" s="786"/>
      <c r="O11" s="786"/>
      <c r="P11" s="786"/>
    </row>
    <row r="12" spans="1:16" x14ac:dyDescent="0.25">
      <c r="A12" s="1865" t="s">
        <v>1</v>
      </c>
      <c r="B12" s="1929"/>
      <c r="C12" s="1929"/>
      <c r="D12" s="1866"/>
      <c r="E12" s="1822" t="s">
        <v>0</v>
      </c>
      <c r="F12" s="1823"/>
      <c r="G12" s="1863">
        <v>2022</v>
      </c>
      <c r="H12" s="1863"/>
      <c r="I12" s="799">
        <v>2023</v>
      </c>
      <c r="J12" s="799">
        <v>2024</v>
      </c>
      <c r="K12" s="1946">
        <v>2025</v>
      </c>
      <c r="L12" s="1946"/>
      <c r="M12" s="1946">
        <v>2026</v>
      </c>
      <c r="N12" s="1946"/>
      <c r="O12" s="1946">
        <v>2027</v>
      </c>
      <c r="P12" s="1946"/>
    </row>
    <row r="13" spans="1:16" x14ac:dyDescent="0.25">
      <c r="A13" s="1867"/>
      <c r="B13" s="1930"/>
      <c r="C13" s="1930"/>
      <c r="D13" s="1868"/>
      <c r="E13" s="799" t="s">
        <v>35</v>
      </c>
      <c r="F13" s="817" t="s">
        <v>36</v>
      </c>
      <c r="G13" s="1822" t="s">
        <v>11</v>
      </c>
      <c r="H13" s="1823"/>
      <c r="I13" s="799" t="s">
        <v>11</v>
      </c>
      <c r="J13" s="799" t="s">
        <v>12</v>
      </c>
      <c r="K13" s="1822" t="s">
        <v>13</v>
      </c>
      <c r="L13" s="1823"/>
      <c r="M13" s="1822" t="s">
        <v>14</v>
      </c>
      <c r="N13" s="1823"/>
      <c r="O13" s="1822" t="s">
        <v>14</v>
      </c>
      <c r="P13" s="1823"/>
    </row>
    <row r="14" spans="1:16" x14ac:dyDescent="0.25">
      <c r="A14" s="1945" t="s">
        <v>37</v>
      </c>
      <c r="B14" s="1945"/>
      <c r="C14" s="1945"/>
      <c r="D14" s="1945"/>
      <c r="E14" s="799">
        <v>4</v>
      </c>
      <c r="F14" s="799"/>
      <c r="G14" s="1842">
        <f>G15</f>
        <v>0</v>
      </c>
      <c r="H14" s="1843"/>
      <c r="I14" s="815">
        <f>I15</f>
        <v>0</v>
      </c>
      <c r="J14" s="815">
        <f>J15</f>
        <v>15000</v>
      </c>
      <c r="K14" s="1842">
        <f>K15</f>
        <v>20000</v>
      </c>
      <c r="L14" s="1843"/>
      <c r="M14" s="1842">
        <f>M15</f>
        <v>20000</v>
      </c>
      <c r="N14" s="1843"/>
      <c r="O14" s="1842">
        <f>O15</f>
        <v>20000</v>
      </c>
      <c r="P14" s="1843"/>
    </row>
    <row r="15" spans="1:16" ht="18.600000000000001" customHeight="1" x14ac:dyDescent="0.25">
      <c r="A15" s="1947" t="s">
        <v>494</v>
      </c>
      <c r="B15" s="1948"/>
      <c r="C15" s="1948"/>
      <c r="D15" s="1949"/>
      <c r="E15" s="799"/>
      <c r="F15" s="799">
        <v>26</v>
      </c>
      <c r="G15" s="1950">
        <f>G65</f>
        <v>0</v>
      </c>
      <c r="H15" s="1950"/>
      <c r="I15" s="801">
        <f>I65</f>
        <v>0</v>
      </c>
      <c r="J15" s="801">
        <f>J65</f>
        <v>15000</v>
      </c>
      <c r="K15" s="1950">
        <f>K65</f>
        <v>20000</v>
      </c>
      <c r="L15" s="1950"/>
      <c r="M15" s="1950">
        <f>M65</f>
        <v>20000</v>
      </c>
      <c r="N15" s="1950"/>
      <c r="O15" s="1950">
        <f>O65</f>
        <v>20000</v>
      </c>
      <c r="P15" s="1950"/>
    </row>
    <row r="17" spans="1:16" x14ac:dyDescent="0.25">
      <c r="A17" s="1865" t="s">
        <v>1</v>
      </c>
      <c r="B17" s="1866"/>
      <c r="C17" s="1946" t="s">
        <v>0</v>
      </c>
      <c r="D17" s="1946"/>
      <c r="E17" s="1946"/>
      <c r="F17" s="1946"/>
      <c r="G17" s="1863">
        <v>2021</v>
      </c>
      <c r="H17" s="1863"/>
      <c r="I17" s="799">
        <v>2022</v>
      </c>
      <c r="J17" s="799">
        <v>2023</v>
      </c>
      <c r="K17" s="1946">
        <v>2024</v>
      </c>
      <c r="L17" s="1946"/>
      <c r="M17" s="1946">
        <v>2025</v>
      </c>
      <c r="N17" s="1946"/>
      <c r="O17" s="1946">
        <v>2026</v>
      </c>
      <c r="P17" s="1946"/>
    </row>
    <row r="18" spans="1:16" x14ac:dyDescent="0.25">
      <c r="A18" s="1867"/>
      <c r="B18" s="1868"/>
      <c r="C18" s="799" t="s">
        <v>61</v>
      </c>
      <c r="D18" s="799" t="s">
        <v>62</v>
      </c>
      <c r="E18" s="799" t="s">
        <v>35</v>
      </c>
      <c r="F18" s="817" t="s">
        <v>36</v>
      </c>
      <c r="G18" s="1822" t="s">
        <v>11</v>
      </c>
      <c r="H18" s="1823"/>
      <c r="I18" s="799" t="s">
        <v>11</v>
      </c>
      <c r="J18" s="799" t="s">
        <v>12</v>
      </c>
      <c r="K18" s="1822" t="s">
        <v>13</v>
      </c>
      <c r="L18" s="1823"/>
      <c r="M18" s="1822" t="s">
        <v>14</v>
      </c>
      <c r="N18" s="1823"/>
      <c r="O18" s="1822" t="s">
        <v>14</v>
      </c>
      <c r="P18" s="1823"/>
    </row>
    <row r="19" spans="1:16" x14ac:dyDescent="0.25">
      <c r="A19" s="1848" t="s">
        <v>63</v>
      </c>
      <c r="B19" s="1849"/>
      <c r="C19" s="247"/>
      <c r="D19" s="247"/>
      <c r="E19" s="247"/>
      <c r="F19" s="247"/>
      <c r="G19" s="1951">
        <f>G23</f>
        <v>0</v>
      </c>
      <c r="H19" s="1951"/>
      <c r="I19" s="822">
        <f>I23</f>
        <v>0</v>
      </c>
      <c r="J19" s="269">
        <f>J23</f>
        <v>15000</v>
      </c>
      <c r="K19" s="1844">
        <f>K23</f>
        <v>20000</v>
      </c>
      <c r="L19" s="1850"/>
      <c r="M19" s="1844">
        <f>M23</f>
        <v>20000</v>
      </c>
      <c r="N19" s="1850"/>
      <c r="O19" s="1844">
        <f>O23</f>
        <v>20000</v>
      </c>
      <c r="P19" s="1850"/>
    </row>
    <row r="20" spans="1:16" x14ac:dyDescent="0.25">
      <c r="A20" s="1851" t="s">
        <v>259</v>
      </c>
      <c r="B20" s="1852"/>
      <c r="C20" s="799">
        <v>2</v>
      </c>
      <c r="D20" s="799"/>
      <c r="E20" s="799"/>
      <c r="F20" s="799"/>
      <c r="G20" s="1863"/>
      <c r="H20" s="1863"/>
      <c r="I20" s="804"/>
      <c r="J20" s="251"/>
      <c r="K20" s="1952"/>
      <c r="L20" s="1952"/>
      <c r="M20" s="1952"/>
      <c r="N20" s="1952"/>
      <c r="O20" s="1952"/>
      <c r="P20" s="1952"/>
    </row>
    <row r="21" spans="1:16" x14ac:dyDescent="0.25">
      <c r="A21" s="1946"/>
      <c r="B21" s="1946"/>
      <c r="C21" s="799"/>
      <c r="D21" s="799"/>
      <c r="E21" s="799"/>
      <c r="F21" s="799"/>
      <c r="G21" s="1863"/>
      <c r="H21" s="1863"/>
      <c r="I21" s="804"/>
      <c r="J21" s="251"/>
      <c r="K21" s="1952"/>
      <c r="L21" s="1952"/>
      <c r="M21" s="1952"/>
      <c r="N21" s="1952"/>
      <c r="O21" s="1952"/>
      <c r="P21" s="1952"/>
    </row>
    <row r="22" spans="1:16" x14ac:dyDescent="0.25">
      <c r="A22" s="1851" t="s">
        <v>65</v>
      </c>
      <c r="B22" s="1852"/>
      <c r="C22" s="799">
        <v>2</v>
      </c>
      <c r="D22" s="799"/>
      <c r="E22" s="799"/>
      <c r="F22" s="799"/>
      <c r="G22" s="1952"/>
      <c r="H22" s="1946"/>
      <c r="I22" s="816">
        <f>L40</f>
        <v>0</v>
      </c>
      <c r="J22" s="816">
        <f>M40</f>
        <v>0</v>
      </c>
      <c r="K22" s="1952">
        <f>N40</f>
        <v>0</v>
      </c>
      <c r="L22" s="1952"/>
      <c r="M22" s="1952">
        <f>O40</f>
        <v>0</v>
      </c>
      <c r="N22" s="1952"/>
      <c r="O22" s="1952">
        <f>P40</f>
        <v>0</v>
      </c>
      <c r="P22" s="1952"/>
    </row>
    <row r="23" spans="1:16" x14ac:dyDescent="0.25">
      <c r="A23" s="1851" t="s">
        <v>66</v>
      </c>
      <c r="B23" s="1852"/>
      <c r="C23" s="799">
        <v>1</v>
      </c>
      <c r="D23" s="799"/>
      <c r="E23" s="241"/>
      <c r="F23" s="799"/>
      <c r="G23" s="1861">
        <f>G14</f>
        <v>0</v>
      </c>
      <c r="H23" s="1856"/>
      <c r="I23" s="816">
        <f>I14</f>
        <v>0</v>
      </c>
      <c r="J23" s="816">
        <f>J14</f>
        <v>15000</v>
      </c>
      <c r="K23" s="1861">
        <f>K14</f>
        <v>20000</v>
      </c>
      <c r="L23" s="1862"/>
      <c r="M23" s="1861">
        <f>M14</f>
        <v>20000</v>
      </c>
      <c r="N23" s="1862"/>
      <c r="O23" s="1861">
        <f>O14</f>
        <v>20000</v>
      </c>
      <c r="P23" s="1862"/>
    </row>
    <row r="25" spans="1:16" x14ac:dyDescent="0.25">
      <c r="A25" s="1934" t="s">
        <v>457</v>
      </c>
      <c r="B25" s="1953"/>
      <c r="C25" s="1953"/>
      <c r="D25" s="1953"/>
      <c r="E25" s="1953"/>
      <c r="F25" s="1953"/>
      <c r="G25" s="1953"/>
      <c r="H25" s="1953"/>
      <c r="I25" s="1953"/>
      <c r="J25" s="1953"/>
      <c r="K25" s="1953"/>
      <c r="L25" s="1953"/>
      <c r="M25" s="1953"/>
      <c r="N25" s="1953"/>
      <c r="O25" s="1953"/>
      <c r="P25" s="1954"/>
    </row>
    <row r="26" spans="1:16" x14ac:dyDescent="0.25">
      <c r="A26" s="1863" t="s">
        <v>1</v>
      </c>
      <c r="B26" s="1863"/>
      <c r="C26" s="1863"/>
      <c r="D26" s="1863" t="s">
        <v>0</v>
      </c>
      <c r="E26" s="1863"/>
      <c r="F26" s="1863"/>
      <c r="G26" s="1863" t="s">
        <v>71</v>
      </c>
      <c r="H26" s="1863"/>
      <c r="I26" s="1863"/>
      <c r="J26" s="1863"/>
      <c r="K26" s="1863" t="s">
        <v>69</v>
      </c>
      <c r="L26" s="1863"/>
      <c r="M26" s="1863"/>
      <c r="N26" s="1863" t="s">
        <v>72</v>
      </c>
      <c r="O26" s="1863"/>
      <c r="P26" s="1863"/>
    </row>
    <row r="27" spans="1:16" ht="54.6" x14ac:dyDescent="0.25">
      <c r="A27" s="1863"/>
      <c r="B27" s="1863"/>
      <c r="C27" s="1863"/>
      <c r="D27" s="799" t="s">
        <v>35</v>
      </c>
      <c r="E27" s="1955" t="s">
        <v>53</v>
      </c>
      <c r="F27" s="1955"/>
      <c r="G27" s="1956" t="s">
        <v>50</v>
      </c>
      <c r="H27" s="1956"/>
      <c r="I27" s="818" t="s">
        <v>51</v>
      </c>
      <c r="J27" s="818" t="s">
        <v>52</v>
      </c>
      <c r="K27" s="818" t="s">
        <v>50</v>
      </c>
      <c r="L27" s="818" t="s">
        <v>51</v>
      </c>
      <c r="M27" s="818" t="s">
        <v>52</v>
      </c>
      <c r="N27" s="818" t="s">
        <v>50</v>
      </c>
      <c r="O27" s="818" t="s">
        <v>51</v>
      </c>
      <c r="P27" s="818" t="s">
        <v>52</v>
      </c>
    </row>
    <row r="28" spans="1:16" x14ac:dyDescent="0.25">
      <c r="A28" s="1943" t="s">
        <v>9</v>
      </c>
      <c r="B28" s="1943"/>
      <c r="C28" s="1943"/>
      <c r="D28" s="799"/>
      <c r="E28" s="1863">
        <v>3</v>
      </c>
      <c r="F28" s="1863"/>
      <c r="G28" s="1959">
        <f>G29</f>
        <v>15000</v>
      </c>
      <c r="H28" s="1959"/>
      <c r="I28" s="815"/>
      <c r="J28" s="815"/>
      <c r="K28" s="815">
        <f>K29</f>
        <v>20000</v>
      </c>
      <c r="L28" s="815"/>
      <c r="M28" s="815"/>
      <c r="N28" s="815">
        <f>N29</f>
        <v>20000</v>
      </c>
      <c r="O28" s="257"/>
      <c r="P28" s="257"/>
    </row>
    <row r="29" spans="1:16" s="255" customFormat="1" x14ac:dyDescent="0.25">
      <c r="A29" s="1960" t="s">
        <v>233</v>
      </c>
      <c r="B29" s="1960"/>
      <c r="C29" s="1960"/>
      <c r="D29" s="813" t="s">
        <v>58</v>
      </c>
      <c r="E29" s="1961"/>
      <c r="F29" s="1961"/>
      <c r="G29" s="1962">
        <f>G32</f>
        <v>15000</v>
      </c>
      <c r="H29" s="1962"/>
      <c r="I29" s="814"/>
      <c r="J29" s="814"/>
      <c r="K29" s="814">
        <f>K32</f>
        <v>20000</v>
      </c>
      <c r="L29" s="814"/>
      <c r="M29" s="814"/>
      <c r="N29" s="814">
        <f>N32</f>
        <v>20000</v>
      </c>
      <c r="O29" s="813"/>
      <c r="P29" s="813"/>
    </row>
    <row r="30" spans="1:16" s="255" customFormat="1" x14ac:dyDescent="0.25">
      <c r="A30" s="1826" t="s">
        <v>55</v>
      </c>
      <c r="B30" s="1827"/>
      <c r="C30" s="1828"/>
      <c r="D30" s="813" t="s">
        <v>59</v>
      </c>
      <c r="E30" s="1829"/>
      <c r="F30" s="1830"/>
      <c r="G30" s="1957"/>
      <c r="H30" s="1958"/>
      <c r="I30" s="814"/>
      <c r="J30" s="814"/>
      <c r="K30" s="814"/>
      <c r="L30" s="814"/>
      <c r="M30" s="814"/>
      <c r="N30" s="814"/>
      <c r="O30" s="813"/>
      <c r="P30" s="813"/>
    </row>
    <row r="31" spans="1:16" s="255" customFormat="1" x14ac:dyDescent="0.25">
      <c r="A31" s="1829"/>
      <c r="B31" s="1833"/>
      <c r="C31" s="1830"/>
      <c r="D31" s="813"/>
      <c r="E31" s="1829"/>
      <c r="F31" s="1830"/>
      <c r="G31" s="1957"/>
      <c r="H31" s="1958"/>
      <c r="I31" s="814"/>
      <c r="J31" s="814"/>
      <c r="K31" s="814"/>
      <c r="L31" s="814"/>
      <c r="M31" s="814"/>
      <c r="N31" s="814"/>
      <c r="O31" s="813"/>
      <c r="P31" s="813"/>
    </row>
    <row r="32" spans="1:16" x14ac:dyDescent="0.25">
      <c r="A32" s="1943" t="s">
        <v>9</v>
      </c>
      <c r="B32" s="1943"/>
      <c r="C32" s="1943"/>
      <c r="D32" s="799"/>
      <c r="E32" s="1863"/>
      <c r="F32" s="1863"/>
      <c r="G32" s="1959">
        <f>G34</f>
        <v>15000</v>
      </c>
      <c r="H32" s="1959"/>
      <c r="I32" s="815"/>
      <c r="J32" s="815"/>
      <c r="K32" s="815">
        <f>K34</f>
        <v>20000</v>
      </c>
      <c r="L32" s="815"/>
      <c r="M32" s="815"/>
      <c r="N32" s="815">
        <f>N34</f>
        <v>20000</v>
      </c>
      <c r="O32" s="257"/>
      <c r="P32" s="257"/>
    </row>
    <row r="33" spans="1:16" s="255" customFormat="1" x14ac:dyDescent="0.25">
      <c r="A33" s="1960" t="s">
        <v>56</v>
      </c>
      <c r="B33" s="1960"/>
      <c r="C33" s="1960"/>
      <c r="D33" s="272"/>
      <c r="E33" s="1961"/>
      <c r="F33" s="1961"/>
      <c r="G33" s="1962">
        <f>N40</f>
        <v>0</v>
      </c>
      <c r="H33" s="1962"/>
      <c r="I33" s="814"/>
      <c r="J33" s="814"/>
      <c r="K33" s="814">
        <f>O40</f>
        <v>0</v>
      </c>
      <c r="L33" s="814"/>
      <c r="M33" s="814"/>
      <c r="N33" s="814">
        <f>P40</f>
        <v>0</v>
      </c>
      <c r="O33" s="813"/>
      <c r="P33" s="813"/>
    </row>
    <row r="34" spans="1:16" s="255" customFormat="1" x14ac:dyDescent="0.25">
      <c r="A34" s="1960" t="s">
        <v>57</v>
      </c>
      <c r="B34" s="1960"/>
      <c r="C34" s="1960"/>
      <c r="D34" s="272" t="s">
        <v>232</v>
      </c>
      <c r="E34" s="1961">
        <v>1</v>
      </c>
      <c r="F34" s="1961"/>
      <c r="G34" s="1962">
        <f>J64</f>
        <v>15000</v>
      </c>
      <c r="H34" s="1962"/>
      <c r="I34" s="814"/>
      <c r="J34" s="814"/>
      <c r="K34" s="814">
        <f>K64</f>
        <v>20000</v>
      </c>
      <c r="L34" s="814"/>
      <c r="M34" s="814"/>
      <c r="N34" s="814">
        <f>M64</f>
        <v>20000</v>
      </c>
      <c r="O34" s="813"/>
      <c r="P34" s="813"/>
    </row>
    <row r="35" spans="1:16" x14ac:dyDescent="0.25">
      <c r="A35" s="1943"/>
      <c r="B35" s="1943"/>
      <c r="C35" s="1943"/>
      <c r="D35" s="247"/>
      <c r="E35" s="1863"/>
      <c r="F35" s="1863"/>
      <c r="G35" s="1863"/>
      <c r="H35" s="1863"/>
      <c r="I35" s="799"/>
      <c r="J35" s="799"/>
      <c r="K35" s="799"/>
      <c r="L35" s="799"/>
      <c r="M35" s="799"/>
      <c r="N35" s="799"/>
      <c r="O35" s="799"/>
      <c r="P35" s="799"/>
    </row>
    <row r="37" spans="1:16" ht="14.4" x14ac:dyDescent="0.25">
      <c r="A37" s="1945" t="s">
        <v>458</v>
      </c>
      <c r="B37" s="1945"/>
      <c r="C37" s="1945"/>
      <c r="D37" s="1945"/>
      <c r="E37" s="1945"/>
      <c r="F37" s="1945"/>
      <c r="G37" s="1945"/>
      <c r="H37" s="1945"/>
      <c r="I37" s="1945"/>
      <c r="J37" s="1945"/>
      <c r="K37" s="1945"/>
      <c r="L37" s="1945"/>
      <c r="M37" s="1945"/>
      <c r="N37" s="1945"/>
      <c r="O37" s="1945"/>
      <c r="P37" s="1945"/>
    </row>
    <row r="38" spans="1:16" x14ac:dyDescent="0.25">
      <c r="A38" s="1863" t="s">
        <v>1</v>
      </c>
      <c r="B38" s="1863"/>
      <c r="C38" s="1863" t="s">
        <v>0</v>
      </c>
      <c r="D38" s="1863"/>
      <c r="E38" s="1863"/>
      <c r="F38" s="1863"/>
      <c r="G38" s="1863"/>
      <c r="H38" s="1863"/>
      <c r="I38" s="1865" t="s">
        <v>10</v>
      </c>
      <c r="J38" s="1866"/>
      <c r="K38" s="799">
        <v>2022</v>
      </c>
      <c r="L38" s="799">
        <v>2023</v>
      </c>
      <c r="M38" s="799">
        <v>2024</v>
      </c>
      <c r="N38" s="799">
        <v>2025</v>
      </c>
      <c r="O38" s="799">
        <v>2026</v>
      </c>
      <c r="P38" s="799">
        <v>2027</v>
      </c>
    </row>
    <row r="39" spans="1:16" ht="42.6" x14ac:dyDescent="0.25">
      <c r="A39" s="1863"/>
      <c r="B39" s="1863"/>
      <c r="C39" s="817" t="s">
        <v>3</v>
      </c>
      <c r="D39" s="817" t="s">
        <v>4</v>
      </c>
      <c r="E39" s="817" t="s">
        <v>5</v>
      </c>
      <c r="F39" s="817" t="s">
        <v>6</v>
      </c>
      <c r="G39" s="817" t="s">
        <v>7</v>
      </c>
      <c r="H39" s="817" t="s">
        <v>8</v>
      </c>
      <c r="I39" s="1867"/>
      <c r="J39" s="1868"/>
      <c r="K39" s="818" t="s">
        <v>11</v>
      </c>
      <c r="L39" s="818" t="s">
        <v>11</v>
      </c>
      <c r="M39" s="818" t="s">
        <v>11</v>
      </c>
      <c r="N39" s="818" t="s">
        <v>13</v>
      </c>
      <c r="O39" s="818" t="s">
        <v>14</v>
      </c>
      <c r="P39" s="818" t="s">
        <v>14</v>
      </c>
    </row>
    <row r="40" spans="1:16" x14ac:dyDescent="0.25">
      <c r="A40" s="1971" t="s">
        <v>9</v>
      </c>
      <c r="B40" s="1972"/>
      <c r="C40" s="256"/>
      <c r="D40" s="256"/>
      <c r="E40" s="256"/>
      <c r="F40" s="256"/>
      <c r="G40" s="256"/>
      <c r="H40" s="256"/>
      <c r="I40" s="1874"/>
      <c r="J40" s="1845"/>
      <c r="K40" s="815"/>
      <c r="L40" s="815"/>
      <c r="M40" s="815"/>
      <c r="N40" s="815"/>
      <c r="O40" s="815"/>
      <c r="P40" s="815"/>
    </row>
    <row r="41" spans="1:16" x14ac:dyDescent="0.25">
      <c r="A41" s="1963"/>
      <c r="B41" s="1964"/>
      <c r="C41" s="256"/>
      <c r="D41" s="256"/>
      <c r="E41" s="256"/>
      <c r="F41" s="256"/>
      <c r="G41" s="256"/>
      <c r="H41" s="247"/>
      <c r="I41" s="811"/>
      <c r="J41" s="812"/>
      <c r="K41" s="816"/>
      <c r="L41" s="816"/>
      <c r="M41" s="816"/>
      <c r="N41" s="816"/>
      <c r="O41" s="816"/>
      <c r="P41" s="816"/>
    </row>
    <row r="42" spans="1:16" x14ac:dyDescent="0.25">
      <c r="A42" s="1965"/>
      <c r="B42" s="1966"/>
      <c r="C42" s="256"/>
      <c r="D42" s="256"/>
      <c r="E42" s="256"/>
      <c r="F42" s="256"/>
      <c r="G42" s="256"/>
      <c r="H42" s="247"/>
      <c r="I42" s="811"/>
      <c r="J42" s="812"/>
      <c r="K42" s="816"/>
      <c r="L42" s="816"/>
      <c r="M42" s="816"/>
      <c r="N42" s="816"/>
      <c r="O42" s="816"/>
      <c r="P42" s="816"/>
    </row>
    <row r="43" spans="1:16" x14ac:dyDescent="0.25">
      <c r="A43" s="1967" t="s">
        <v>15</v>
      </c>
      <c r="B43" s="1968"/>
      <c r="C43" s="1968"/>
      <c r="D43" s="1968"/>
      <c r="E43" s="1968"/>
      <c r="F43" s="1968"/>
      <c r="G43" s="1968"/>
      <c r="H43" s="1968"/>
      <c r="I43" s="1968"/>
      <c r="J43" s="1968"/>
      <c r="K43" s="1968"/>
      <c r="L43" s="1968"/>
      <c r="M43" s="1968"/>
      <c r="N43" s="1968"/>
      <c r="O43" s="1968"/>
      <c r="P43" s="1969"/>
    </row>
    <row r="44" spans="1:16" x14ac:dyDescent="0.25">
      <c r="A44" s="1869"/>
      <c r="B44" s="1870"/>
      <c r="C44" s="1869"/>
      <c r="D44" s="1871"/>
      <c r="E44" s="1871"/>
      <c r="F44" s="1871"/>
      <c r="G44" s="1871"/>
      <c r="H44" s="1871"/>
      <c r="I44" s="1871"/>
      <c r="J44" s="1871"/>
      <c r="K44" s="1871"/>
      <c r="L44" s="1871"/>
      <c r="M44" s="1871"/>
      <c r="N44" s="1870"/>
      <c r="O44" s="1970" t="s">
        <v>0</v>
      </c>
      <c r="P44" s="1970"/>
    </row>
    <row r="45" spans="1:16" x14ac:dyDescent="0.25">
      <c r="A45" s="1973" t="s">
        <v>16</v>
      </c>
      <c r="B45" s="1973"/>
      <c r="C45" s="1869" t="s">
        <v>774</v>
      </c>
      <c r="D45" s="1871"/>
      <c r="E45" s="1871"/>
      <c r="F45" s="1871"/>
      <c r="G45" s="1871"/>
      <c r="H45" s="1871"/>
      <c r="I45" s="1871"/>
      <c r="J45" s="1871"/>
      <c r="K45" s="1871"/>
      <c r="L45" s="1871"/>
      <c r="M45" s="1871"/>
      <c r="N45" s="1870"/>
      <c r="O45" s="1974" t="s">
        <v>775</v>
      </c>
      <c r="P45" s="1974"/>
    </row>
    <row r="46" spans="1:16" x14ac:dyDescent="0.25">
      <c r="A46" s="1973" t="s">
        <v>17</v>
      </c>
      <c r="B46" s="1973"/>
      <c r="C46" s="1869" t="s">
        <v>480</v>
      </c>
      <c r="D46" s="1871"/>
      <c r="E46" s="1871"/>
      <c r="F46" s="1871"/>
      <c r="G46" s="1871"/>
      <c r="H46" s="1871"/>
      <c r="I46" s="1871"/>
      <c r="J46" s="1871"/>
      <c r="K46" s="1871"/>
      <c r="L46" s="1871"/>
      <c r="M46" s="1871"/>
      <c r="N46" s="1870"/>
      <c r="O46" s="1970">
        <v>58</v>
      </c>
      <c r="P46" s="1970"/>
    </row>
    <row r="47" spans="1:16" x14ac:dyDescent="0.25">
      <c r="A47" s="1973" t="s">
        <v>18</v>
      </c>
      <c r="B47" s="1973"/>
      <c r="C47" s="1869" t="s">
        <v>495</v>
      </c>
      <c r="D47" s="1871"/>
      <c r="E47" s="1871"/>
      <c r="F47" s="1871"/>
      <c r="G47" s="1871"/>
      <c r="H47" s="1871"/>
      <c r="I47" s="1871"/>
      <c r="J47" s="1871"/>
      <c r="K47" s="1871"/>
      <c r="L47" s="1871"/>
      <c r="M47" s="1871"/>
      <c r="N47" s="1870"/>
      <c r="O47" s="1974" t="s">
        <v>496</v>
      </c>
      <c r="P47" s="1974"/>
    </row>
    <row r="48" spans="1:16" x14ac:dyDescent="0.25">
      <c r="A48" s="258"/>
      <c r="B48" s="259"/>
      <c r="C48" s="259"/>
      <c r="D48" s="259"/>
      <c r="E48" s="259"/>
      <c r="F48" s="259"/>
      <c r="G48" s="259"/>
      <c r="H48" s="259"/>
      <c r="I48" s="259"/>
      <c r="J48" s="259"/>
      <c r="K48" s="259"/>
      <c r="L48" s="259"/>
      <c r="M48" s="259"/>
      <c r="N48" s="259"/>
      <c r="O48" s="259"/>
      <c r="P48" s="259"/>
    </row>
    <row r="49" spans="1:16" x14ac:dyDescent="0.25">
      <c r="A49" s="1975" t="s">
        <v>463</v>
      </c>
      <c r="B49" s="1975"/>
      <c r="C49" s="1975"/>
      <c r="D49" s="1975"/>
      <c r="E49" s="1975"/>
      <c r="F49" s="1975"/>
      <c r="G49" s="1975"/>
      <c r="H49" s="1975"/>
      <c r="I49" s="1975"/>
      <c r="J49" s="1975"/>
      <c r="K49" s="1975"/>
      <c r="L49" s="1975"/>
      <c r="M49" s="1975"/>
      <c r="N49" s="1975"/>
      <c r="O49" s="1975"/>
      <c r="P49" s="1975"/>
    </row>
    <row r="50" spans="1:16" x14ac:dyDescent="0.25">
      <c r="A50" s="1976" t="s">
        <v>21</v>
      </c>
      <c r="B50" s="1977"/>
      <c r="C50" s="1978"/>
      <c r="D50" s="1578" t="s">
        <v>482</v>
      </c>
      <c r="E50" s="1579"/>
      <c r="F50" s="1579"/>
      <c r="G50" s="1579"/>
      <c r="H50" s="1579"/>
      <c r="I50" s="1579"/>
      <c r="J50" s="1579"/>
      <c r="K50" s="1579"/>
      <c r="L50" s="1579"/>
      <c r="M50" s="1579"/>
      <c r="N50" s="1579"/>
      <c r="O50" s="1579"/>
      <c r="P50" s="1580"/>
    </row>
    <row r="51" spans="1:16" ht="50.25" customHeight="1" x14ac:dyDescent="0.25">
      <c r="A51" s="1989" t="s">
        <v>483</v>
      </c>
      <c r="B51" s="1990"/>
      <c r="C51" s="1991"/>
      <c r="D51" s="1992" t="s">
        <v>484</v>
      </c>
      <c r="E51" s="1993"/>
      <c r="F51" s="1993"/>
      <c r="G51" s="1993"/>
      <c r="H51" s="1993"/>
      <c r="I51" s="1993"/>
      <c r="J51" s="1993"/>
      <c r="K51" s="1993"/>
      <c r="L51" s="1993"/>
      <c r="M51" s="1993"/>
      <c r="N51" s="1993"/>
      <c r="O51" s="1993"/>
      <c r="P51" s="1994"/>
    </row>
    <row r="52" spans="1:16" ht="30" customHeight="1" x14ac:dyDescent="0.25">
      <c r="A52" s="1596" t="s">
        <v>23</v>
      </c>
      <c r="B52" s="1597"/>
      <c r="C52" s="1598"/>
      <c r="D52" s="1578" t="s">
        <v>485</v>
      </c>
      <c r="E52" s="1579"/>
      <c r="F52" s="1579"/>
      <c r="G52" s="1579"/>
      <c r="H52" s="1579"/>
      <c r="I52" s="1579"/>
      <c r="J52" s="1579"/>
      <c r="K52" s="1579"/>
      <c r="L52" s="1579"/>
      <c r="M52" s="1579"/>
      <c r="N52" s="1579"/>
      <c r="O52" s="1579"/>
      <c r="P52" s="1580"/>
    </row>
    <row r="53" spans="1:16" x14ac:dyDescent="0.25">
      <c r="A53" s="1313" t="s">
        <v>486</v>
      </c>
      <c r="B53" s="1313"/>
      <c r="C53" s="1313"/>
      <c r="D53" s="1313"/>
      <c r="E53" s="1313"/>
      <c r="F53" s="1313"/>
      <c r="G53" s="1313"/>
      <c r="H53" s="1313"/>
      <c r="I53" s="1313"/>
      <c r="J53" s="1313"/>
      <c r="K53" s="1313"/>
      <c r="L53" s="1313"/>
      <c r="M53" s="1313"/>
      <c r="N53" s="1313"/>
      <c r="O53" s="1313"/>
      <c r="P53" s="1313"/>
    </row>
    <row r="54" spans="1:16" x14ac:dyDescent="0.25">
      <c r="A54" s="1995" t="s">
        <v>24</v>
      </c>
      <c r="B54" s="1997" t="s">
        <v>0</v>
      </c>
      <c r="C54" s="1894" t="s">
        <v>1</v>
      </c>
      <c r="D54" s="1895"/>
      <c r="E54" s="1895"/>
      <c r="F54" s="1895"/>
      <c r="G54" s="1895"/>
      <c r="H54" s="1895"/>
      <c r="I54" s="1895"/>
      <c r="J54" s="1721" t="s">
        <v>28</v>
      </c>
      <c r="K54" s="260">
        <v>2022</v>
      </c>
      <c r="L54" s="260">
        <v>2023</v>
      </c>
      <c r="M54" s="260">
        <v>2024</v>
      </c>
      <c r="N54" s="260">
        <v>2025</v>
      </c>
      <c r="O54" s="260">
        <v>2026</v>
      </c>
      <c r="P54" s="260">
        <v>2027</v>
      </c>
    </row>
    <row r="55" spans="1:16" ht="42.6" x14ac:dyDescent="0.25">
      <c r="A55" s="1996"/>
      <c r="B55" s="1715"/>
      <c r="C55" s="1718"/>
      <c r="D55" s="1719"/>
      <c r="E55" s="1719"/>
      <c r="F55" s="1719"/>
      <c r="G55" s="1719"/>
      <c r="H55" s="1719"/>
      <c r="I55" s="1719"/>
      <c r="J55" s="1721"/>
      <c r="K55" s="211" t="s">
        <v>11</v>
      </c>
      <c r="L55" s="211" t="s">
        <v>11</v>
      </c>
      <c r="M55" s="211" t="s">
        <v>12</v>
      </c>
      <c r="N55" s="211" t="s">
        <v>13</v>
      </c>
      <c r="O55" s="211" t="s">
        <v>14</v>
      </c>
      <c r="P55" s="211" t="s">
        <v>14</v>
      </c>
    </row>
    <row r="56" spans="1:16" x14ac:dyDescent="0.25">
      <c r="A56" s="1979" t="s">
        <v>25</v>
      </c>
      <c r="B56" s="775" t="s">
        <v>179</v>
      </c>
      <c r="C56" s="1981" t="s">
        <v>487</v>
      </c>
      <c r="D56" s="1982"/>
      <c r="E56" s="1982"/>
      <c r="F56" s="1982"/>
      <c r="G56" s="1982"/>
      <c r="H56" s="1982"/>
      <c r="I56" s="1983"/>
      <c r="J56" s="776" t="s">
        <v>488</v>
      </c>
      <c r="K56" s="213"/>
      <c r="L56" s="213"/>
      <c r="M56" s="275"/>
      <c r="N56" s="276">
        <v>10</v>
      </c>
      <c r="O56" s="276">
        <v>10</v>
      </c>
      <c r="P56" s="276">
        <v>10</v>
      </c>
    </row>
    <row r="57" spans="1:16" x14ac:dyDescent="0.25">
      <c r="A57" s="1980"/>
      <c r="B57" s="775" t="s">
        <v>241</v>
      </c>
      <c r="C57" s="1984" t="s">
        <v>489</v>
      </c>
      <c r="D57" s="1985"/>
      <c r="E57" s="1985"/>
      <c r="F57" s="1985"/>
      <c r="G57" s="1985"/>
      <c r="H57" s="1985"/>
      <c r="I57" s="1986"/>
      <c r="J57" s="776" t="s">
        <v>488</v>
      </c>
      <c r="K57" s="213"/>
      <c r="L57" s="276"/>
      <c r="M57" s="275"/>
      <c r="N57" s="276">
        <v>2906</v>
      </c>
      <c r="O57" s="276">
        <v>2906</v>
      </c>
      <c r="P57" s="276">
        <v>2906</v>
      </c>
    </row>
    <row r="58" spans="1:16" ht="37.799999999999997" x14ac:dyDescent="0.25">
      <c r="A58" s="805" t="s">
        <v>26</v>
      </c>
      <c r="B58" s="776" t="s">
        <v>243</v>
      </c>
      <c r="C58" s="1987" t="s">
        <v>490</v>
      </c>
      <c r="D58" s="1987"/>
      <c r="E58" s="1987"/>
      <c r="F58" s="1987"/>
      <c r="G58" s="1987"/>
      <c r="H58" s="1987"/>
      <c r="I58" s="1987"/>
      <c r="J58" s="776" t="s">
        <v>488</v>
      </c>
      <c r="K58" s="213"/>
      <c r="L58" s="177"/>
      <c r="M58" s="278"/>
      <c r="N58" s="177">
        <v>30</v>
      </c>
      <c r="O58" s="177">
        <v>30</v>
      </c>
      <c r="P58" s="177">
        <v>30</v>
      </c>
    </row>
    <row r="59" spans="1:16" ht="44.4" x14ac:dyDescent="0.25">
      <c r="A59" s="279" t="s">
        <v>27</v>
      </c>
      <c r="B59" s="280" t="s">
        <v>127</v>
      </c>
      <c r="C59" s="1988" t="s">
        <v>491</v>
      </c>
      <c r="D59" s="1988"/>
      <c r="E59" s="1988"/>
      <c r="F59" s="1988"/>
      <c r="G59" s="1988"/>
      <c r="H59" s="1988"/>
      <c r="I59" s="1988"/>
      <c r="J59" s="280" t="s">
        <v>492</v>
      </c>
      <c r="K59" s="213"/>
      <c r="L59" s="276"/>
      <c r="M59" s="275"/>
      <c r="N59" s="276">
        <v>754</v>
      </c>
      <c r="O59" s="276">
        <v>754</v>
      </c>
      <c r="P59" s="276">
        <v>754</v>
      </c>
    </row>
    <row r="60" spans="1:16" ht="14.4" x14ac:dyDescent="0.25">
      <c r="A60" s="1839" t="s">
        <v>473</v>
      </c>
      <c r="B60" s="1840"/>
      <c r="C60" s="1840"/>
      <c r="D60" s="1840"/>
      <c r="E60" s="1840"/>
      <c r="F60" s="1840"/>
      <c r="G60" s="1840"/>
      <c r="H60" s="1840"/>
      <c r="I60" s="1840"/>
      <c r="J60" s="1840"/>
      <c r="K60" s="1840"/>
      <c r="L60" s="1840"/>
      <c r="M60" s="1840"/>
      <c r="N60" s="1840"/>
      <c r="O60" s="1840"/>
      <c r="P60" s="1841"/>
    </row>
    <row r="61" spans="1:16" x14ac:dyDescent="0.25">
      <c r="A61" s="1865" t="s">
        <v>1</v>
      </c>
      <c r="B61" s="1929"/>
      <c r="C61" s="1929"/>
      <c r="D61" s="1866"/>
      <c r="E61" s="1822" t="s">
        <v>0</v>
      </c>
      <c r="F61" s="1823"/>
      <c r="G61" s="1863">
        <v>2022</v>
      </c>
      <c r="H61" s="1863"/>
      <c r="I61" s="799">
        <v>2023</v>
      </c>
      <c r="J61" s="799">
        <v>2024</v>
      </c>
      <c r="K61" s="1946">
        <v>2025</v>
      </c>
      <c r="L61" s="1946"/>
      <c r="M61" s="1946">
        <v>2026</v>
      </c>
      <c r="N61" s="1946"/>
      <c r="O61" s="1946">
        <v>2027</v>
      </c>
      <c r="P61" s="1946"/>
    </row>
    <row r="62" spans="1:16" x14ac:dyDescent="0.25">
      <c r="A62" s="1867"/>
      <c r="B62" s="1930"/>
      <c r="C62" s="1930"/>
      <c r="D62" s="1868"/>
      <c r="E62" s="799" t="s">
        <v>38</v>
      </c>
      <c r="F62" s="817" t="s">
        <v>39</v>
      </c>
      <c r="G62" s="1822" t="s">
        <v>11</v>
      </c>
      <c r="H62" s="1823"/>
      <c r="I62" s="799" t="s">
        <v>11</v>
      </c>
      <c r="J62" s="799" t="s">
        <v>12</v>
      </c>
      <c r="K62" s="1822" t="s">
        <v>13</v>
      </c>
      <c r="L62" s="1823"/>
      <c r="M62" s="1822" t="s">
        <v>14</v>
      </c>
      <c r="N62" s="1823"/>
      <c r="O62" s="1822" t="s">
        <v>14</v>
      </c>
      <c r="P62" s="1823"/>
    </row>
    <row r="63" spans="1:16" x14ac:dyDescent="0.25">
      <c r="A63" s="1999" t="s">
        <v>37</v>
      </c>
      <c r="B63" s="1999"/>
      <c r="C63" s="1999"/>
      <c r="D63" s="1999"/>
      <c r="E63" s="281"/>
      <c r="F63" s="799"/>
      <c r="G63" s="1842">
        <f>G64</f>
        <v>0</v>
      </c>
      <c r="H63" s="1843"/>
      <c r="I63" s="815">
        <f t="shared" ref="I63:K63" si="0">I64</f>
        <v>0</v>
      </c>
      <c r="J63" s="815">
        <f t="shared" si="0"/>
        <v>15000</v>
      </c>
      <c r="K63" s="1824">
        <f t="shared" si="0"/>
        <v>20000</v>
      </c>
      <c r="L63" s="2000"/>
      <c r="M63" s="1824">
        <f>M64</f>
        <v>20000</v>
      </c>
      <c r="N63" s="2000"/>
      <c r="O63" s="1824">
        <f>O64</f>
        <v>20000</v>
      </c>
      <c r="P63" s="2000"/>
    </row>
    <row r="64" spans="1:16" x14ac:dyDescent="0.25">
      <c r="A64" s="1937" t="s">
        <v>474</v>
      </c>
      <c r="B64" s="1938"/>
      <c r="C64" s="1938"/>
      <c r="D64" s="1939"/>
      <c r="E64" s="263" t="s">
        <v>224</v>
      </c>
      <c r="F64" s="809"/>
      <c r="G64" s="1950">
        <f>G65</f>
        <v>0</v>
      </c>
      <c r="H64" s="1950"/>
      <c r="I64" s="282">
        <f>I65</f>
        <v>0</v>
      </c>
      <c r="J64" s="803">
        <f>J65</f>
        <v>15000</v>
      </c>
      <c r="K64" s="2001">
        <f>K65</f>
        <v>20000</v>
      </c>
      <c r="L64" s="2001"/>
      <c r="M64" s="2001">
        <f>M65</f>
        <v>20000</v>
      </c>
      <c r="N64" s="2001"/>
      <c r="O64" s="2001">
        <f>O65</f>
        <v>20000</v>
      </c>
      <c r="P64" s="2001"/>
    </row>
    <row r="65" spans="1:16" ht="39" customHeight="1" x14ac:dyDescent="0.25">
      <c r="A65" s="2017" t="s">
        <v>225</v>
      </c>
      <c r="B65" s="1941"/>
      <c r="C65" s="1941"/>
      <c r="D65" s="1942"/>
      <c r="E65" s="257"/>
      <c r="F65" s="817">
        <v>263210</v>
      </c>
      <c r="G65" s="1950">
        <v>0</v>
      </c>
      <c r="H65" s="1950"/>
      <c r="I65" s="801">
        <v>0</v>
      </c>
      <c r="J65" s="802">
        <v>15000</v>
      </c>
      <c r="K65" s="1998">
        <v>20000</v>
      </c>
      <c r="L65" s="1998"/>
      <c r="M65" s="1998">
        <v>20000</v>
      </c>
      <c r="N65" s="1998"/>
      <c r="O65" s="1998">
        <v>20000</v>
      </c>
      <c r="P65" s="1998"/>
    </row>
    <row r="66" spans="1:16" ht="14.4" x14ac:dyDescent="0.25">
      <c r="A66" s="1945" t="s">
        <v>475</v>
      </c>
      <c r="B66" s="1945"/>
      <c r="C66" s="1945"/>
      <c r="D66" s="1945"/>
      <c r="E66" s="1945"/>
      <c r="F66" s="1945"/>
      <c r="G66" s="1945"/>
      <c r="H66" s="1945"/>
      <c r="I66" s="1945"/>
      <c r="J66" s="1945"/>
      <c r="K66" s="1945"/>
      <c r="L66" s="1945"/>
      <c r="M66" s="1945"/>
      <c r="N66" s="1945"/>
      <c r="O66" s="1945"/>
      <c r="P66" s="1945"/>
    </row>
    <row r="67" spans="1:16" x14ac:dyDescent="0.25">
      <c r="A67" s="1863" t="s">
        <v>1</v>
      </c>
      <c r="B67" s="1863"/>
      <c r="C67" s="1863"/>
      <c r="D67" s="1863"/>
      <c r="E67" s="1863" t="s">
        <v>0</v>
      </c>
      <c r="F67" s="1863"/>
      <c r="G67" s="1863"/>
      <c r="H67" s="1863"/>
      <c r="I67" s="2002" t="s">
        <v>43</v>
      </c>
      <c r="J67" s="2002" t="s">
        <v>42</v>
      </c>
      <c r="K67" s="2002" t="s">
        <v>73</v>
      </c>
      <c r="L67" s="804">
        <v>2024</v>
      </c>
      <c r="M67" s="2002" t="s">
        <v>170</v>
      </c>
      <c r="N67" s="799">
        <v>2025</v>
      </c>
      <c r="O67" s="799">
        <v>2026</v>
      </c>
      <c r="P67" s="799">
        <v>2027</v>
      </c>
    </row>
    <row r="68" spans="1:16" ht="48" x14ac:dyDescent="0.25">
      <c r="A68" s="1863"/>
      <c r="B68" s="1863"/>
      <c r="C68" s="1863"/>
      <c r="D68" s="1863"/>
      <c r="E68" s="799" t="s">
        <v>44</v>
      </c>
      <c r="F68" s="799" t="s">
        <v>38</v>
      </c>
      <c r="G68" s="818" t="s">
        <v>13</v>
      </c>
      <c r="H68" s="817" t="s">
        <v>39</v>
      </c>
      <c r="I68" s="2002"/>
      <c r="J68" s="2002"/>
      <c r="K68" s="2002"/>
      <c r="L68" s="264" t="s">
        <v>41</v>
      </c>
      <c r="M68" s="2002"/>
      <c r="N68" s="818" t="s">
        <v>13</v>
      </c>
      <c r="O68" s="818" t="s">
        <v>14</v>
      </c>
      <c r="P68" s="818" t="s">
        <v>14</v>
      </c>
    </row>
    <row r="69" spans="1:16" x14ac:dyDescent="0.25">
      <c r="A69" s="1822">
        <v>1</v>
      </c>
      <c r="B69" s="1864"/>
      <c r="C69" s="1864"/>
      <c r="D69" s="1823"/>
      <c r="E69" s="799">
        <v>2</v>
      </c>
      <c r="F69" s="799">
        <v>3</v>
      </c>
      <c r="G69" s="799">
        <v>4</v>
      </c>
      <c r="H69" s="799">
        <v>5</v>
      </c>
      <c r="I69" s="799">
        <v>6</v>
      </c>
      <c r="J69" s="799">
        <v>7</v>
      </c>
      <c r="K69" s="799">
        <v>8</v>
      </c>
      <c r="L69" s="799">
        <v>9</v>
      </c>
      <c r="M69" s="799" t="s">
        <v>45</v>
      </c>
      <c r="N69" s="799">
        <v>11</v>
      </c>
      <c r="O69" s="799">
        <v>12</v>
      </c>
      <c r="P69" s="799">
        <v>13</v>
      </c>
    </row>
    <row r="70" spans="1:16" x14ac:dyDescent="0.25">
      <c r="A70" s="1106"/>
      <c r="B70" s="1107"/>
      <c r="C70" s="1107"/>
      <c r="D70" s="1108"/>
      <c r="E70" s="284"/>
      <c r="F70" s="285"/>
      <c r="G70" s="284"/>
      <c r="H70" s="284"/>
      <c r="I70" s="284"/>
      <c r="J70" s="284"/>
      <c r="K70" s="284"/>
      <c r="L70" s="286"/>
      <c r="M70" s="284"/>
      <c r="N70" s="284"/>
      <c r="O70" s="284"/>
      <c r="P70" s="256"/>
    </row>
    <row r="71" spans="1:16" x14ac:dyDescent="0.25">
      <c r="A71" s="2010"/>
      <c r="B71" s="2011"/>
      <c r="C71" s="2011"/>
      <c r="D71" s="2011"/>
      <c r="E71" s="2011"/>
      <c r="F71" s="2011"/>
      <c r="G71" s="2011"/>
      <c r="H71" s="2011"/>
      <c r="I71" s="2011"/>
      <c r="J71" s="2011"/>
      <c r="K71" s="2011"/>
      <c r="L71" s="2011"/>
      <c r="M71" s="2011"/>
      <c r="N71" s="2011"/>
      <c r="O71" s="2011"/>
      <c r="P71" s="2011"/>
    </row>
    <row r="72" spans="1:16" x14ac:dyDescent="0.25">
      <c r="A72" s="2012"/>
      <c r="B72" s="2013"/>
      <c r="C72" s="2013"/>
      <c r="D72" s="2013"/>
      <c r="E72" s="2013"/>
      <c r="F72" s="2013"/>
      <c r="G72" s="2013"/>
      <c r="H72" s="2013"/>
      <c r="I72" s="2013"/>
      <c r="J72" s="2013"/>
      <c r="K72" s="2013"/>
      <c r="L72" s="2013"/>
      <c r="M72" s="2013"/>
      <c r="N72" s="2013"/>
      <c r="O72" s="2013"/>
      <c r="P72" s="2013"/>
    </row>
    <row r="73" spans="1:16" s="786" customFormat="1" x14ac:dyDescent="0.3">
      <c r="A73" s="2014" t="s">
        <v>46</v>
      </c>
      <c r="B73" s="2015"/>
      <c r="C73" s="2015"/>
      <c r="D73" s="2015"/>
      <c r="E73" s="2015"/>
      <c r="F73" s="2015"/>
      <c r="G73" s="2015"/>
      <c r="H73" s="2015"/>
      <c r="I73" s="2015"/>
      <c r="J73" s="2015"/>
      <c r="K73" s="2015"/>
      <c r="L73" s="2015"/>
      <c r="M73" s="2015"/>
      <c r="N73" s="2015"/>
      <c r="O73" s="2015"/>
      <c r="P73" s="2016"/>
    </row>
    <row r="74" spans="1:16" s="786" customFormat="1" x14ac:dyDescent="0.3">
      <c r="A74" s="2003" t="s">
        <v>47</v>
      </c>
      <c r="B74" s="2004"/>
      <c r="C74" s="2004"/>
      <c r="D74" s="2004"/>
      <c r="E74" s="2004"/>
      <c r="F74" s="2004"/>
      <c r="G74" s="2004"/>
      <c r="H74" s="2004"/>
      <c r="I74" s="2004"/>
      <c r="J74" s="2004"/>
      <c r="K74" s="2004"/>
      <c r="L74" s="2004"/>
      <c r="M74" s="2004"/>
      <c r="N74" s="2004"/>
      <c r="O74" s="2004"/>
      <c r="P74" s="2005"/>
    </row>
    <row r="75" spans="1:16" s="786" customFormat="1" x14ac:dyDescent="0.3">
      <c r="A75" s="2003" t="s">
        <v>48</v>
      </c>
      <c r="B75" s="2004"/>
      <c r="C75" s="2004"/>
      <c r="D75" s="2004"/>
      <c r="E75" s="2004"/>
      <c r="F75" s="2004"/>
      <c r="G75" s="2004"/>
      <c r="H75" s="2004"/>
      <c r="I75" s="2004"/>
      <c r="J75" s="2004"/>
      <c r="K75" s="2004"/>
      <c r="L75" s="2004"/>
      <c r="M75" s="2004"/>
      <c r="N75" s="2004"/>
      <c r="O75" s="2004"/>
      <c r="P75" s="2005"/>
    </row>
    <row r="76" spans="1:16" s="786" customFormat="1" x14ac:dyDescent="0.3">
      <c r="A76" s="2006" t="s">
        <v>49</v>
      </c>
      <c r="B76" s="2007"/>
      <c r="C76" s="2007"/>
      <c r="D76" s="2007"/>
      <c r="E76" s="2007"/>
      <c r="F76" s="2007"/>
      <c r="G76" s="2007"/>
      <c r="H76" s="2007"/>
      <c r="I76" s="2007"/>
      <c r="J76" s="2007"/>
      <c r="K76" s="2007"/>
      <c r="L76" s="2007"/>
      <c r="M76" s="2007"/>
      <c r="N76" s="2007"/>
      <c r="O76" s="2007"/>
      <c r="P76" s="2008"/>
    </row>
    <row r="78" spans="1:16" x14ac:dyDescent="0.25">
      <c r="A78" s="1932" t="s">
        <v>476</v>
      </c>
      <c r="B78" s="2009"/>
      <c r="C78" s="2009"/>
      <c r="D78" s="2009"/>
      <c r="E78" s="2009"/>
      <c r="F78" s="2009"/>
      <c r="G78" s="2009"/>
      <c r="H78" s="2009"/>
      <c r="I78" s="2009"/>
      <c r="J78" s="2009"/>
      <c r="K78" s="2009"/>
      <c r="L78" s="2009"/>
      <c r="M78" s="2009"/>
      <c r="N78" s="2009"/>
      <c r="O78" s="2009"/>
      <c r="P78" s="2009"/>
    </row>
    <row r="79" spans="1:16" x14ac:dyDescent="0.25">
      <c r="A79" s="791"/>
      <c r="C79" s="792"/>
      <c r="D79" s="792"/>
      <c r="E79" s="792"/>
      <c r="F79" s="792"/>
      <c r="G79" s="792"/>
      <c r="H79" s="792"/>
      <c r="I79" s="792"/>
      <c r="J79" s="792"/>
      <c r="K79" s="792"/>
      <c r="L79" s="792"/>
      <c r="M79" s="792"/>
      <c r="N79" s="792"/>
      <c r="O79" s="792"/>
      <c r="P79" s="792"/>
    </row>
  </sheetData>
  <mergeCells count="177">
    <mergeCell ref="A69:D69"/>
    <mergeCell ref="A70:D70"/>
    <mergeCell ref="A71:P71"/>
    <mergeCell ref="A72:P72"/>
    <mergeCell ref="A78:P78"/>
    <mergeCell ref="E61:F61"/>
    <mergeCell ref="G61:H61"/>
    <mergeCell ref="K61:L61"/>
    <mergeCell ref="M61:N61"/>
    <mergeCell ref="O61:P61"/>
    <mergeCell ref="A63:D63"/>
    <mergeCell ref="A66:P66"/>
    <mergeCell ref="A67:D68"/>
    <mergeCell ref="E67:H67"/>
    <mergeCell ref="I67:I68"/>
    <mergeCell ref="J67:J68"/>
    <mergeCell ref="K67:K68"/>
    <mergeCell ref="M67:M68"/>
    <mergeCell ref="A75:P75"/>
    <mergeCell ref="A76:P76"/>
    <mergeCell ref="A73:P73"/>
    <mergeCell ref="A74:P74"/>
    <mergeCell ref="A65:D65"/>
    <mergeCell ref="G65:H65"/>
    <mergeCell ref="K65:L65"/>
    <mergeCell ref="M65:N65"/>
    <mergeCell ref="G62:H62"/>
    <mergeCell ref="K62:L62"/>
    <mergeCell ref="M62:N62"/>
    <mergeCell ref="O62:P62"/>
    <mergeCell ref="O65:P65"/>
    <mergeCell ref="G63:H63"/>
    <mergeCell ref="K63:L63"/>
    <mergeCell ref="M63:N63"/>
    <mergeCell ref="O63:P63"/>
    <mergeCell ref="A64:D64"/>
    <mergeCell ref="G64:H64"/>
    <mergeCell ref="K64:L64"/>
    <mergeCell ref="M64:N64"/>
    <mergeCell ref="O64:P64"/>
    <mergeCell ref="A60:P60"/>
    <mergeCell ref="A61:D62"/>
    <mergeCell ref="A56:A57"/>
    <mergeCell ref="C56:I56"/>
    <mergeCell ref="C57:I57"/>
    <mergeCell ref="C58:I58"/>
    <mergeCell ref="C59:I59"/>
    <mergeCell ref="A51:C51"/>
    <mergeCell ref="D51:P51"/>
    <mergeCell ref="A52:C52"/>
    <mergeCell ref="D52:P52"/>
    <mergeCell ref="A53:P53"/>
    <mergeCell ref="A54:A55"/>
    <mergeCell ref="B54:B55"/>
    <mergeCell ref="C54:I55"/>
    <mergeCell ref="J54:J55"/>
    <mergeCell ref="A47:B47"/>
    <mergeCell ref="C47:N47"/>
    <mergeCell ref="O47:P47"/>
    <mergeCell ref="A49:P49"/>
    <mergeCell ref="A50:C50"/>
    <mergeCell ref="D50:P50"/>
    <mergeCell ref="A45:B45"/>
    <mergeCell ref="C45:N45"/>
    <mergeCell ref="O45:P45"/>
    <mergeCell ref="A46:B46"/>
    <mergeCell ref="C46:N46"/>
    <mergeCell ref="O46:P46"/>
    <mergeCell ref="A41:B41"/>
    <mergeCell ref="A42:B42"/>
    <mergeCell ref="A43:P43"/>
    <mergeCell ref="A44:B44"/>
    <mergeCell ref="C44:N44"/>
    <mergeCell ref="O44:P44"/>
    <mergeCell ref="A37:P37"/>
    <mergeCell ref="A38:B39"/>
    <mergeCell ref="C38:H38"/>
    <mergeCell ref="I38:J39"/>
    <mergeCell ref="A40:B40"/>
    <mergeCell ref="I40:J40"/>
    <mergeCell ref="A34:C34"/>
    <mergeCell ref="E34:F34"/>
    <mergeCell ref="G34:H34"/>
    <mergeCell ref="A35:C35"/>
    <mergeCell ref="E35:F35"/>
    <mergeCell ref="G35:H35"/>
    <mergeCell ref="A32:C32"/>
    <mergeCell ref="E32:F32"/>
    <mergeCell ref="G32:H32"/>
    <mergeCell ref="A33:C33"/>
    <mergeCell ref="E33:F33"/>
    <mergeCell ref="G33:H33"/>
    <mergeCell ref="A30:C30"/>
    <mergeCell ref="E30:F30"/>
    <mergeCell ref="G30:H30"/>
    <mergeCell ref="A31:C31"/>
    <mergeCell ref="E31:F31"/>
    <mergeCell ref="G31:H31"/>
    <mergeCell ref="A28:C28"/>
    <mergeCell ref="E28:F28"/>
    <mergeCell ref="G28:H28"/>
    <mergeCell ref="A29:C29"/>
    <mergeCell ref="E29:F29"/>
    <mergeCell ref="G29:H29"/>
    <mergeCell ref="A21:B21"/>
    <mergeCell ref="G21:H21"/>
    <mergeCell ref="K21:L21"/>
    <mergeCell ref="M21:N21"/>
    <mergeCell ref="O21:P21"/>
    <mergeCell ref="A25:P25"/>
    <mergeCell ref="A26:C27"/>
    <mergeCell ref="D26:F26"/>
    <mergeCell ref="G26:J26"/>
    <mergeCell ref="K26:M26"/>
    <mergeCell ref="N26:P26"/>
    <mergeCell ref="E27:F27"/>
    <mergeCell ref="G27:H27"/>
    <mergeCell ref="A22:B22"/>
    <mergeCell ref="G22:H22"/>
    <mergeCell ref="K22:L22"/>
    <mergeCell ref="M22:N22"/>
    <mergeCell ref="O22:P22"/>
    <mergeCell ref="A23:B23"/>
    <mergeCell ref="G23:H23"/>
    <mergeCell ref="K23:L23"/>
    <mergeCell ref="M23:N23"/>
    <mergeCell ref="O23:P23"/>
    <mergeCell ref="A19:B19"/>
    <mergeCell ref="G19:H19"/>
    <mergeCell ref="K19:L19"/>
    <mergeCell ref="M19:N19"/>
    <mergeCell ref="O19:P19"/>
    <mergeCell ref="A20:B20"/>
    <mergeCell ref="G20:H20"/>
    <mergeCell ref="K20:L20"/>
    <mergeCell ref="M20:N20"/>
    <mergeCell ref="O20:P20"/>
    <mergeCell ref="A15:D15"/>
    <mergeCell ref="G15:H15"/>
    <mergeCell ref="K15:L15"/>
    <mergeCell ref="M15:N15"/>
    <mergeCell ref="O15:P15"/>
    <mergeCell ref="A17:B18"/>
    <mergeCell ref="C17:F17"/>
    <mergeCell ref="G17:H17"/>
    <mergeCell ref="K17:L17"/>
    <mergeCell ref="M17:N17"/>
    <mergeCell ref="O17:P17"/>
    <mergeCell ref="G18:H18"/>
    <mergeCell ref="K18:L18"/>
    <mergeCell ref="M18:N18"/>
    <mergeCell ref="O18:P18"/>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9"/>
  <sheetViews>
    <sheetView topLeftCell="A55" workbookViewId="0">
      <selection activeCell="Q65" sqref="Q65"/>
    </sheetView>
  </sheetViews>
  <sheetFormatPr defaultColWidth="8.5546875" defaultRowHeight="13.8" x14ac:dyDescent="0.25"/>
  <cols>
    <col min="1" max="1" width="10.44140625" style="267" customWidth="1"/>
    <col min="2" max="2" width="13.44140625" style="236" customWidth="1"/>
    <col min="3" max="3" width="8.44140625" style="236" customWidth="1"/>
    <col min="4" max="4" width="10.44140625" style="236" customWidth="1"/>
    <col min="5" max="5" width="8.44140625" style="236" customWidth="1"/>
    <col min="6" max="6" width="9.44140625" style="236" customWidth="1"/>
    <col min="7" max="7" width="8" style="236" customWidth="1"/>
    <col min="8" max="8" width="9.44140625" style="236" customWidth="1"/>
    <col min="9" max="10" width="11.44140625" style="236" customWidth="1"/>
    <col min="11" max="11" width="11.5546875" style="236" customWidth="1"/>
    <col min="12" max="12" width="9.5546875" style="236" customWidth="1"/>
    <col min="13" max="13" width="10.44140625" style="236" customWidth="1"/>
    <col min="14" max="14" width="11.44140625" style="236" customWidth="1"/>
    <col min="15" max="15" width="12.44140625" style="236" customWidth="1"/>
    <col min="16" max="16" width="14.44140625" style="236" customWidth="1"/>
    <col min="17" max="17" width="8.5546875" style="236" customWidth="1"/>
    <col min="18" max="16384" width="8.5546875" style="236"/>
  </cols>
  <sheetData>
    <row r="1" spans="1:16" s="237" customFormat="1" x14ac:dyDescent="0.25">
      <c r="A1" s="268"/>
      <c r="N1" s="1929" t="s">
        <v>68</v>
      </c>
      <c r="O1" s="1929"/>
      <c r="P1" s="1929"/>
    </row>
    <row r="2" spans="1:16" x14ac:dyDescent="0.25">
      <c r="E2" s="1847" t="s">
        <v>30</v>
      </c>
      <c r="F2" s="1847"/>
      <c r="G2" s="1847"/>
      <c r="H2" s="1847"/>
      <c r="I2" s="1847"/>
      <c r="J2" s="1847"/>
    </row>
    <row r="3" spans="1:16" x14ac:dyDescent="0.25">
      <c r="D3" s="1847" t="s">
        <v>74</v>
      </c>
      <c r="E3" s="1847"/>
      <c r="F3" s="1847"/>
      <c r="G3" s="1847"/>
      <c r="H3" s="1847"/>
      <c r="I3" s="1847"/>
      <c r="J3" s="1847"/>
      <c r="K3" s="1847"/>
      <c r="L3" s="1847"/>
    </row>
    <row r="4" spans="1:16" x14ac:dyDescent="0.25">
      <c r="D4" s="823"/>
      <c r="E4" s="823"/>
      <c r="F4" s="823"/>
      <c r="G4" s="823"/>
      <c r="H4" s="823"/>
      <c r="I4" s="823"/>
      <c r="J4" s="823"/>
      <c r="K4" s="823"/>
      <c r="L4" s="823"/>
    </row>
    <row r="5" spans="1:16" x14ac:dyDescent="0.25">
      <c r="P5" s="239" t="s">
        <v>0</v>
      </c>
    </row>
    <row r="6" spans="1:16" x14ac:dyDescent="0.25">
      <c r="A6" s="1943" t="s">
        <v>31</v>
      </c>
      <c r="B6" s="1943"/>
      <c r="C6" s="1943"/>
      <c r="D6" s="1819" t="s">
        <v>455</v>
      </c>
      <c r="E6" s="1820"/>
      <c r="F6" s="1820"/>
      <c r="G6" s="1820"/>
      <c r="H6" s="1820"/>
      <c r="I6" s="1820"/>
      <c r="J6" s="1820"/>
      <c r="K6" s="1820"/>
      <c r="L6" s="1820"/>
      <c r="M6" s="1820"/>
      <c r="N6" s="1820"/>
      <c r="O6" s="1821"/>
      <c r="P6" s="799">
        <v>1</v>
      </c>
    </row>
    <row r="7" spans="1:16" x14ac:dyDescent="0.25">
      <c r="A7" s="1943" t="s">
        <v>32</v>
      </c>
      <c r="B7" s="1943"/>
      <c r="C7" s="1943"/>
      <c r="D7" s="1944" t="s">
        <v>76</v>
      </c>
      <c r="E7" s="1944"/>
      <c r="F7" s="1944"/>
      <c r="G7" s="1944"/>
      <c r="H7" s="1944"/>
      <c r="I7" s="1944"/>
      <c r="J7" s="1944"/>
      <c r="K7" s="1944"/>
      <c r="L7" s="1944"/>
      <c r="M7" s="1944"/>
      <c r="N7" s="1944"/>
      <c r="O7" s="1944"/>
      <c r="P7" s="241" t="s">
        <v>77</v>
      </c>
    </row>
    <row r="8" spans="1:16" x14ac:dyDescent="0.25">
      <c r="A8" s="1943" t="s">
        <v>33</v>
      </c>
      <c r="B8" s="1943"/>
      <c r="C8" s="1943"/>
      <c r="D8" s="1819"/>
      <c r="E8" s="1820"/>
      <c r="F8" s="1820"/>
      <c r="G8" s="1820"/>
      <c r="H8" s="1820"/>
      <c r="I8" s="1820"/>
      <c r="J8" s="1820"/>
      <c r="K8" s="1820"/>
      <c r="L8" s="1820"/>
      <c r="M8" s="1820"/>
      <c r="N8" s="1820"/>
      <c r="O8" s="1821"/>
      <c r="P8" s="799"/>
    </row>
    <row r="10" spans="1:16" x14ac:dyDescent="0.25">
      <c r="A10" s="1819" t="s">
        <v>456</v>
      </c>
      <c r="B10" s="1820"/>
      <c r="C10" s="1820"/>
      <c r="D10" s="1820"/>
      <c r="E10" s="1820"/>
      <c r="F10" s="1820"/>
      <c r="G10" s="1820"/>
      <c r="H10" s="1820"/>
      <c r="I10" s="1820"/>
      <c r="J10" s="1820"/>
      <c r="K10" s="1820"/>
      <c r="L10" s="1820"/>
      <c r="M10" s="1820"/>
      <c r="N10" s="1820"/>
      <c r="O10" s="1820"/>
      <c r="P10" s="1821"/>
    </row>
    <row r="11" spans="1:16" x14ac:dyDescent="0.25">
      <c r="A11" s="785"/>
      <c r="B11" s="786"/>
      <c r="C11" s="786"/>
      <c r="D11" s="786"/>
      <c r="E11" s="786"/>
      <c r="F11" s="786"/>
      <c r="G11" s="786"/>
      <c r="H11" s="786"/>
      <c r="I11" s="786"/>
      <c r="J11" s="786"/>
      <c r="K11" s="786"/>
      <c r="L11" s="786"/>
      <c r="M11" s="786"/>
      <c r="N11" s="786"/>
      <c r="O11" s="786"/>
      <c r="P11" s="786"/>
    </row>
    <row r="12" spans="1:16" x14ac:dyDescent="0.25">
      <c r="A12" s="1865" t="s">
        <v>1</v>
      </c>
      <c r="B12" s="1929"/>
      <c r="C12" s="1929"/>
      <c r="D12" s="1866"/>
      <c r="E12" s="1822" t="s">
        <v>0</v>
      </c>
      <c r="F12" s="1823"/>
      <c r="G12" s="1863">
        <v>2022</v>
      </c>
      <c r="H12" s="1863"/>
      <c r="I12" s="799">
        <v>2023</v>
      </c>
      <c r="J12" s="799">
        <v>2024</v>
      </c>
      <c r="K12" s="1946">
        <v>2025</v>
      </c>
      <c r="L12" s="1946"/>
      <c r="M12" s="1946">
        <v>2026</v>
      </c>
      <c r="N12" s="1946"/>
      <c r="O12" s="1946">
        <v>2027</v>
      </c>
      <c r="P12" s="1946"/>
    </row>
    <row r="13" spans="1:16" x14ac:dyDescent="0.25">
      <c r="A13" s="1867"/>
      <c r="B13" s="1930"/>
      <c r="C13" s="1930"/>
      <c r="D13" s="1868"/>
      <c r="E13" s="799" t="s">
        <v>35</v>
      </c>
      <c r="F13" s="817" t="s">
        <v>36</v>
      </c>
      <c r="G13" s="1822" t="s">
        <v>11</v>
      </c>
      <c r="H13" s="1823"/>
      <c r="I13" s="799" t="s">
        <v>11</v>
      </c>
      <c r="J13" s="799" t="s">
        <v>12</v>
      </c>
      <c r="K13" s="1822" t="s">
        <v>13</v>
      </c>
      <c r="L13" s="1823"/>
      <c r="M13" s="1822" t="s">
        <v>14</v>
      </c>
      <c r="N13" s="1823"/>
      <c r="O13" s="1822" t="s">
        <v>14</v>
      </c>
      <c r="P13" s="1823"/>
    </row>
    <row r="14" spans="1:16" x14ac:dyDescent="0.25">
      <c r="A14" s="1945" t="s">
        <v>37</v>
      </c>
      <c r="B14" s="1945"/>
      <c r="C14" s="1945"/>
      <c r="D14" s="1945"/>
      <c r="E14" s="799">
        <v>4</v>
      </c>
      <c r="F14" s="799"/>
      <c r="G14" s="1842">
        <f>G15</f>
        <v>0</v>
      </c>
      <c r="H14" s="1843"/>
      <c r="I14" s="815">
        <f>I15</f>
        <v>0</v>
      </c>
      <c r="J14" s="815">
        <f>J15</f>
        <v>10500</v>
      </c>
      <c r="K14" s="1842">
        <f>K15</f>
        <v>8000</v>
      </c>
      <c r="L14" s="1843"/>
      <c r="M14" s="1842">
        <f>M15</f>
        <v>8000</v>
      </c>
      <c r="N14" s="1843"/>
      <c r="O14" s="1842">
        <f>O15</f>
        <v>8000</v>
      </c>
      <c r="P14" s="1843"/>
    </row>
    <row r="15" spans="1:16" ht="18.600000000000001" customHeight="1" x14ac:dyDescent="0.25">
      <c r="A15" s="1947" t="s">
        <v>494</v>
      </c>
      <c r="B15" s="1948"/>
      <c r="C15" s="1948"/>
      <c r="D15" s="1949"/>
      <c r="E15" s="799"/>
      <c r="F15" s="799">
        <v>26</v>
      </c>
      <c r="G15" s="1950">
        <f>G65</f>
        <v>0</v>
      </c>
      <c r="H15" s="1950"/>
      <c r="I15" s="801">
        <f>I65</f>
        <v>0</v>
      </c>
      <c r="J15" s="801">
        <f>J65</f>
        <v>10500</v>
      </c>
      <c r="K15" s="1950">
        <f>K65</f>
        <v>8000</v>
      </c>
      <c r="L15" s="1950"/>
      <c r="M15" s="1950">
        <f>M65</f>
        <v>8000</v>
      </c>
      <c r="N15" s="1950"/>
      <c r="O15" s="1950">
        <f>O65</f>
        <v>8000</v>
      </c>
      <c r="P15" s="1950"/>
    </row>
    <row r="17" spans="1:16" x14ac:dyDescent="0.25">
      <c r="A17" s="1865" t="s">
        <v>1</v>
      </c>
      <c r="B17" s="1866"/>
      <c r="C17" s="1946" t="s">
        <v>0</v>
      </c>
      <c r="D17" s="1946"/>
      <c r="E17" s="1946"/>
      <c r="F17" s="1946"/>
      <c r="G17" s="1863">
        <v>2021</v>
      </c>
      <c r="H17" s="1863"/>
      <c r="I17" s="799">
        <v>2022</v>
      </c>
      <c r="J17" s="799">
        <v>2023</v>
      </c>
      <c r="K17" s="1946">
        <v>2024</v>
      </c>
      <c r="L17" s="1946"/>
      <c r="M17" s="1946">
        <v>2025</v>
      </c>
      <c r="N17" s="1946"/>
      <c r="O17" s="1946">
        <v>2026</v>
      </c>
      <c r="P17" s="1946"/>
    </row>
    <row r="18" spans="1:16" x14ac:dyDescent="0.25">
      <c r="A18" s="1867"/>
      <c r="B18" s="1868"/>
      <c r="C18" s="799" t="s">
        <v>61</v>
      </c>
      <c r="D18" s="799" t="s">
        <v>62</v>
      </c>
      <c r="E18" s="799" t="s">
        <v>35</v>
      </c>
      <c r="F18" s="817" t="s">
        <v>36</v>
      </c>
      <c r="G18" s="1822" t="s">
        <v>11</v>
      </c>
      <c r="H18" s="1823"/>
      <c r="I18" s="799" t="s">
        <v>11</v>
      </c>
      <c r="J18" s="799" t="s">
        <v>12</v>
      </c>
      <c r="K18" s="1822" t="s">
        <v>13</v>
      </c>
      <c r="L18" s="1823"/>
      <c r="M18" s="1822" t="s">
        <v>14</v>
      </c>
      <c r="N18" s="1823"/>
      <c r="O18" s="1822" t="s">
        <v>14</v>
      </c>
      <c r="P18" s="1823"/>
    </row>
    <row r="19" spans="1:16" x14ac:dyDescent="0.25">
      <c r="A19" s="1848" t="s">
        <v>63</v>
      </c>
      <c r="B19" s="1849"/>
      <c r="C19" s="247"/>
      <c r="D19" s="247"/>
      <c r="E19" s="247"/>
      <c r="F19" s="247"/>
      <c r="G19" s="1951">
        <f>G23</f>
        <v>0</v>
      </c>
      <c r="H19" s="1951"/>
      <c r="I19" s="822">
        <f>I23</f>
        <v>0</v>
      </c>
      <c r="J19" s="269">
        <f>J23</f>
        <v>10500</v>
      </c>
      <c r="K19" s="1844">
        <f>K23</f>
        <v>8000</v>
      </c>
      <c r="L19" s="1850"/>
      <c r="M19" s="1844">
        <f>M23</f>
        <v>8000</v>
      </c>
      <c r="N19" s="1850"/>
      <c r="O19" s="1844">
        <f>O23</f>
        <v>8000</v>
      </c>
      <c r="P19" s="1850"/>
    </row>
    <row r="20" spans="1:16" x14ac:dyDescent="0.25">
      <c r="A20" s="1851" t="s">
        <v>259</v>
      </c>
      <c r="B20" s="1852"/>
      <c r="C20" s="799">
        <v>2</v>
      </c>
      <c r="D20" s="799"/>
      <c r="E20" s="799"/>
      <c r="F20" s="799"/>
      <c r="G20" s="1863"/>
      <c r="H20" s="1863"/>
      <c r="I20" s="804"/>
      <c r="J20" s="251"/>
      <c r="K20" s="1952"/>
      <c r="L20" s="1952"/>
      <c r="M20" s="1952"/>
      <c r="N20" s="1952"/>
      <c r="O20" s="1952"/>
      <c r="P20" s="1952"/>
    </row>
    <row r="21" spans="1:16" x14ac:dyDescent="0.25">
      <c r="A21" s="1946"/>
      <c r="B21" s="1946"/>
      <c r="C21" s="799"/>
      <c r="D21" s="799"/>
      <c r="E21" s="799"/>
      <c r="F21" s="799"/>
      <c r="G21" s="1863"/>
      <c r="H21" s="1863"/>
      <c r="I21" s="804"/>
      <c r="J21" s="251"/>
      <c r="K21" s="1952"/>
      <c r="L21" s="1952"/>
      <c r="M21" s="1952"/>
      <c r="N21" s="1952"/>
      <c r="O21" s="1952"/>
      <c r="P21" s="1952"/>
    </row>
    <row r="22" spans="1:16" x14ac:dyDescent="0.25">
      <c r="A22" s="1851" t="s">
        <v>65</v>
      </c>
      <c r="B22" s="1852"/>
      <c r="C22" s="799">
        <v>2</v>
      </c>
      <c r="D22" s="799"/>
      <c r="E22" s="799"/>
      <c r="F22" s="799"/>
      <c r="G22" s="1952"/>
      <c r="H22" s="1946"/>
      <c r="I22" s="816">
        <f>L40</f>
        <v>0</v>
      </c>
      <c r="J22" s="816">
        <f>M40</f>
        <v>0</v>
      </c>
      <c r="K22" s="1952">
        <f>N40</f>
        <v>0</v>
      </c>
      <c r="L22" s="1952"/>
      <c r="M22" s="1952">
        <f>O40</f>
        <v>0</v>
      </c>
      <c r="N22" s="1952"/>
      <c r="O22" s="1952">
        <f>P40</f>
        <v>0</v>
      </c>
      <c r="P22" s="1952"/>
    </row>
    <row r="23" spans="1:16" x14ac:dyDescent="0.25">
      <c r="A23" s="1851" t="s">
        <v>66</v>
      </c>
      <c r="B23" s="1852"/>
      <c r="C23" s="799">
        <v>1</v>
      </c>
      <c r="D23" s="799"/>
      <c r="E23" s="241"/>
      <c r="F23" s="799"/>
      <c r="G23" s="1861">
        <f>G14</f>
        <v>0</v>
      </c>
      <c r="H23" s="1856"/>
      <c r="I23" s="816">
        <f>I14</f>
        <v>0</v>
      </c>
      <c r="J23" s="816">
        <f>J14</f>
        <v>10500</v>
      </c>
      <c r="K23" s="1861">
        <f>K14</f>
        <v>8000</v>
      </c>
      <c r="L23" s="1862"/>
      <c r="M23" s="1861">
        <f>M14</f>
        <v>8000</v>
      </c>
      <c r="N23" s="1862"/>
      <c r="O23" s="1861">
        <f>O14</f>
        <v>8000</v>
      </c>
      <c r="P23" s="1862"/>
    </row>
    <row r="25" spans="1:16" x14ac:dyDescent="0.25">
      <c r="A25" s="1934" t="s">
        <v>457</v>
      </c>
      <c r="B25" s="1953"/>
      <c r="C25" s="1953"/>
      <c r="D25" s="1953"/>
      <c r="E25" s="1953"/>
      <c r="F25" s="1953"/>
      <c r="G25" s="1953"/>
      <c r="H25" s="1953"/>
      <c r="I25" s="1953"/>
      <c r="J25" s="1953"/>
      <c r="K25" s="1953"/>
      <c r="L25" s="1953"/>
      <c r="M25" s="1953"/>
      <c r="N25" s="1953"/>
      <c r="O25" s="1953"/>
      <c r="P25" s="1954"/>
    </row>
    <row r="26" spans="1:16" x14ac:dyDescent="0.25">
      <c r="A26" s="1863" t="s">
        <v>1</v>
      </c>
      <c r="B26" s="1863"/>
      <c r="C26" s="1863"/>
      <c r="D26" s="1863" t="s">
        <v>0</v>
      </c>
      <c r="E26" s="1863"/>
      <c r="F26" s="1863"/>
      <c r="G26" s="1863" t="s">
        <v>71</v>
      </c>
      <c r="H26" s="1863"/>
      <c r="I26" s="1863"/>
      <c r="J26" s="1863"/>
      <c r="K26" s="1863" t="s">
        <v>69</v>
      </c>
      <c r="L26" s="1863"/>
      <c r="M26" s="1863"/>
      <c r="N26" s="1863" t="s">
        <v>72</v>
      </c>
      <c r="O26" s="1863"/>
      <c r="P26" s="1863"/>
    </row>
    <row r="27" spans="1:16" ht="54.6" x14ac:dyDescent="0.25">
      <c r="A27" s="1863"/>
      <c r="B27" s="1863"/>
      <c r="C27" s="1863"/>
      <c r="D27" s="799" t="s">
        <v>35</v>
      </c>
      <c r="E27" s="1955" t="s">
        <v>53</v>
      </c>
      <c r="F27" s="1955"/>
      <c r="G27" s="1956" t="s">
        <v>50</v>
      </c>
      <c r="H27" s="1956"/>
      <c r="I27" s="818" t="s">
        <v>51</v>
      </c>
      <c r="J27" s="818" t="s">
        <v>52</v>
      </c>
      <c r="K27" s="818" t="s">
        <v>50</v>
      </c>
      <c r="L27" s="818" t="s">
        <v>51</v>
      </c>
      <c r="M27" s="818" t="s">
        <v>52</v>
      </c>
      <c r="N27" s="818" t="s">
        <v>50</v>
      </c>
      <c r="O27" s="818" t="s">
        <v>51</v>
      </c>
      <c r="P27" s="818" t="s">
        <v>52</v>
      </c>
    </row>
    <row r="28" spans="1:16" x14ac:dyDescent="0.25">
      <c r="A28" s="1943" t="s">
        <v>9</v>
      </c>
      <c r="B28" s="1943"/>
      <c r="C28" s="1943"/>
      <c r="D28" s="799"/>
      <c r="E28" s="1863">
        <v>3</v>
      </c>
      <c r="F28" s="1863"/>
      <c r="G28" s="1959">
        <f>G29</f>
        <v>10500</v>
      </c>
      <c r="H28" s="1959"/>
      <c r="I28" s="815"/>
      <c r="J28" s="815"/>
      <c r="K28" s="815">
        <f>K29</f>
        <v>8000</v>
      </c>
      <c r="L28" s="815"/>
      <c r="M28" s="815"/>
      <c r="N28" s="815">
        <f>N29</f>
        <v>8000</v>
      </c>
      <c r="O28" s="257"/>
      <c r="P28" s="257"/>
    </row>
    <row r="29" spans="1:16" s="255" customFormat="1" x14ac:dyDescent="0.25">
      <c r="A29" s="1960" t="s">
        <v>233</v>
      </c>
      <c r="B29" s="1960"/>
      <c r="C29" s="1960"/>
      <c r="D29" s="813" t="s">
        <v>58</v>
      </c>
      <c r="E29" s="1961"/>
      <c r="F29" s="1961"/>
      <c r="G29" s="1962">
        <f>G32</f>
        <v>10500</v>
      </c>
      <c r="H29" s="1962"/>
      <c r="I29" s="814"/>
      <c r="J29" s="814"/>
      <c r="K29" s="814">
        <f>K32</f>
        <v>8000</v>
      </c>
      <c r="L29" s="814"/>
      <c r="M29" s="814"/>
      <c r="N29" s="814">
        <f>N32</f>
        <v>8000</v>
      </c>
      <c r="O29" s="813"/>
      <c r="P29" s="813"/>
    </row>
    <row r="30" spans="1:16" s="255" customFormat="1" x14ac:dyDescent="0.25">
      <c r="A30" s="1826" t="s">
        <v>55</v>
      </c>
      <c r="B30" s="1827"/>
      <c r="C30" s="1828"/>
      <c r="D30" s="813" t="s">
        <v>59</v>
      </c>
      <c r="E30" s="1829"/>
      <c r="F30" s="1830"/>
      <c r="G30" s="1957"/>
      <c r="H30" s="1958"/>
      <c r="I30" s="814"/>
      <c r="J30" s="814"/>
      <c r="K30" s="814"/>
      <c r="L30" s="814"/>
      <c r="M30" s="814"/>
      <c r="N30" s="814"/>
      <c r="O30" s="813"/>
      <c r="P30" s="813"/>
    </row>
    <row r="31" spans="1:16" s="255" customFormat="1" x14ac:dyDescent="0.25">
      <c r="A31" s="1829"/>
      <c r="B31" s="1833"/>
      <c r="C31" s="1830"/>
      <c r="D31" s="813"/>
      <c r="E31" s="1829"/>
      <c r="F31" s="1830"/>
      <c r="G31" s="1957"/>
      <c r="H31" s="1958"/>
      <c r="I31" s="814"/>
      <c r="J31" s="814"/>
      <c r="K31" s="814"/>
      <c r="L31" s="814"/>
      <c r="M31" s="814"/>
      <c r="N31" s="814"/>
      <c r="O31" s="813"/>
      <c r="P31" s="813"/>
    </row>
    <row r="32" spans="1:16" x14ac:dyDescent="0.25">
      <c r="A32" s="1943" t="s">
        <v>9</v>
      </c>
      <c r="B32" s="1943"/>
      <c r="C32" s="1943"/>
      <c r="D32" s="799"/>
      <c r="E32" s="1863"/>
      <c r="F32" s="1863"/>
      <c r="G32" s="1959">
        <f>G34</f>
        <v>10500</v>
      </c>
      <c r="H32" s="1959"/>
      <c r="I32" s="815"/>
      <c r="J32" s="815"/>
      <c r="K32" s="815">
        <f>K34</f>
        <v>8000</v>
      </c>
      <c r="L32" s="815"/>
      <c r="M32" s="815"/>
      <c r="N32" s="815">
        <f>N34</f>
        <v>8000</v>
      </c>
      <c r="O32" s="257"/>
      <c r="P32" s="257"/>
    </row>
    <row r="33" spans="1:16" s="255" customFormat="1" x14ac:dyDescent="0.25">
      <c r="A33" s="1960" t="s">
        <v>56</v>
      </c>
      <c r="B33" s="1960"/>
      <c r="C33" s="1960"/>
      <c r="D33" s="272"/>
      <c r="E33" s="1961"/>
      <c r="F33" s="1961"/>
      <c r="G33" s="1962">
        <f>N40</f>
        <v>0</v>
      </c>
      <c r="H33" s="1962"/>
      <c r="I33" s="814"/>
      <c r="J33" s="814"/>
      <c r="K33" s="814">
        <f>O40</f>
        <v>0</v>
      </c>
      <c r="L33" s="814"/>
      <c r="M33" s="814"/>
      <c r="N33" s="814">
        <f>P40</f>
        <v>0</v>
      </c>
      <c r="O33" s="813"/>
      <c r="P33" s="813"/>
    </row>
    <row r="34" spans="1:16" s="255" customFormat="1" x14ac:dyDescent="0.25">
      <c r="A34" s="1960" t="s">
        <v>57</v>
      </c>
      <c r="B34" s="1960"/>
      <c r="C34" s="1960"/>
      <c r="D34" s="272" t="s">
        <v>232</v>
      </c>
      <c r="E34" s="1961">
        <v>1</v>
      </c>
      <c r="F34" s="1961"/>
      <c r="G34" s="1962">
        <f>J64</f>
        <v>10500</v>
      </c>
      <c r="H34" s="1962"/>
      <c r="I34" s="814"/>
      <c r="J34" s="814"/>
      <c r="K34" s="814">
        <f>K64</f>
        <v>8000</v>
      </c>
      <c r="L34" s="814"/>
      <c r="M34" s="814"/>
      <c r="N34" s="814">
        <f>M64</f>
        <v>8000</v>
      </c>
      <c r="O34" s="813"/>
      <c r="P34" s="813"/>
    </row>
    <row r="35" spans="1:16" x14ac:dyDescent="0.25">
      <c r="A35" s="1943"/>
      <c r="B35" s="1943"/>
      <c r="C35" s="1943"/>
      <c r="D35" s="247"/>
      <c r="E35" s="1863"/>
      <c r="F35" s="1863"/>
      <c r="G35" s="1863"/>
      <c r="H35" s="1863"/>
      <c r="I35" s="799"/>
      <c r="J35" s="799"/>
      <c r="K35" s="799"/>
      <c r="L35" s="799"/>
      <c r="M35" s="799"/>
      <c r="N35" s="799"/>
      <c r="O35" s="799"/>
      <c r="P35" s="799"/>
    </row>
    <row r="37" spans="1:16" ht="14.4" x14ac:dyDescent="0.25">
      <c r="A37" s="1945" t="s">
        <v>458</v>
      </c>
      <c r="B37" s="1945"/>
      <c r="C37" s="1945"/>
      <c r="D37" s="1945"/>
      <c r="E37" s="1945"/>
      <c r="F37" s="1945"/>
      <c r="G37" s="1945"/>
      <c r="H37" s="1945"/>
      <c r="I37" s="1945"/>
      <c r="J37" s="1945"/>
      <c r="K37" s="1945"/>
      <c r="L37" s="1945"/>
      <c r="M37" s="1945"/>
      <c r="N37" s="1945"/>
      <c r="O37" s="1945"/>
      <c r="P37" s="1945"/>
    </row>
    <row r="38" spans="1:16" x14ac:dyDescent="0.25">
      <c r="A38" s="1863" t="s">
        <v>1</v>
      </c>
      <c r="B38" s="1863"/>
      <c r="C38" s="1863" t="s">
        <v>0</v>
      </c>
      <c r="D38" s="1863"/>
      <c r="E38" s="1863"/>
      <c r="F38" s="1863"/>
      <c r="G38" s="1863"/>
      <c r="H38" s="1863"/>
      <c r="I38" s="1865" t="s">
        <v>10</v>
      </c>
      <c r="J38" s="1866"/>
      <c r="K38" s="799">
        <v>2022</v>
      </c>
      <c r="L38" s="799">
        <v>2023</v>
      </c>
      <c r="M38" s="799">
        <v>2024</v>
      </c>
      <c r="N38" s="799">
        <v>2025</v>
      </c>
      <c r="O38" s="799">
        <v>2026</v>
      </c>
      <c r="P38" s="799">
        <v>2027</v>
      </c>
    </row>
    <row r="39" spans="1:16" ht="42.6" x14ac:dyDescent="0.25">
      <c r="A39" s="1863"/>
      <c r="B39" s="1863"/>
      <c r="C39" s="817" t="s">
        <v>3</v>
      </c>
      <c r="D39" s="817" t="s">
        <v>4</v>
      </c>
      <c r="E39" s="817" t="s">
        <v>5</v>
      </c>
      <c r="F39" s="817" t="s">
        <v>6</v>
      </c>
      <c r="G39" s="817" t="s">
        <v>7</v>
      </c>
      <c r="H39" s="817" t="s">
        <v>8</v>
      </c>
      <c r="I39" s="1867"/>
      <c r="J39" s="1868"/>
      <c r="K39" s="818" t="s">
        <v>11</v>
      </c>
      <c r="L39" s="818" t="s">
        <v>11</v>
      </c>
      <c r="M39" s="818" t="s">
        <v>11</v>
      </c>
      <c r="N39" s="818" t="s">
        <v>13</v>
      </c>
      <c r="O39" s="818" t="s">
        <v>14</v>
      </c>
      <c r="P39" s="818" t="s">
        <v>14</v>
      </c>
    </row>
    <row r="40" spans="1:16" x14ac:dyDescent="0.25">
      <c r="A40" s="1971" t="s">
        <v>9</v>
      </c>
      <c r="B40" s="1972"/>
      <c r="C40" s="256"/>
      <c r="D40" s="256"/>
      <c r="E40" s="256"/>
      <c r="F40" s="256"/>
      <c r="G40" s="256"/>
      <c r="H40" s="256"/>
      <c r="I40" s="1874"/>
      <c r="J40" s="1845"/>
      <c r="K40" s="815"/>
      <c r="L40" s="815"/>
      <c r="M40" s="815"/>
      <c r="N40" s="815"/>
      <c r="O40" s="815"/>
      <c r="P40" s="815"/>
    </row>
    <row r="41" spans="1:16" x14ac:dyDescent="0.25">
      <c r="A41" s="1963"/>
      <c r="B41" s="1964"/>
      <c r="C41" s="256"/>
      <c r="D41" s="256"/>
      <c r="E41" s="256"/>
      <c r="F41" s="256"/>
      <c r="G41" s="256"/>
      <c r="H41" s="247"/>
      <c r="I41" s="811"/>
      <c r="J41" s="812"/>
      <c r="K41" s="816"/>
      <c r="L41" s="816"/>
      <c r="M41" s="816"/>
      <c r="N41" s="816"/>
      <c r="O41" s="816"/>
      <c r="P41" s="816"/>
    </row>
    <row r="42" spans="1:16" x14ac:dyDescent="0.25">
      <c r="A42" s="1965"/>
      <c r="B42" s="1966"/>
      <c r="C42" s="256"/>
      <c r="D42" s="256"/>
      <c r="E42" s="256"/>
      <c r="F42" s="256"/>
      <c r="G42" s="256"/>
      <c r="H42" s="247"/>
      <c r="I42" s="811"/>
      <c r="J42" s="812"/>
      <c r="K42" s="816"/>
      <c r="L42" s="816"/>
      <c r="M42" s="816"/>
      <c r="N42" s="816"/>
      <c r="O42" s="816"/>
      <c r="P42" s="816"/>
    </row>
    <row r="43" spans="1:16" x14ac:dyDescent="0.25">
      <c r="A43" s="1967" t="s">
        <v>15</v>
      </c>
      <c r="B43" s="1968"/>
      <c r="C43" s="1968"/>
      <c r="D43" s="1968"/>
      <c r="E43" s="1968"/>
      <c r="F43" s="1968"/>
      <c r="G43" s="1968"/>
      <c r="H43" s="1968"/>
      <c r="I43" s="1968"/>
      <c r="J43" s="1968"/>
      <c r="K43" s="1968"/>
      <c r="L43" s="1968"/>
      <c r="M43" s="1968"/>
      <c r="N43" s="1968"/>
      <c r="O43" s="1968"/>
      <c r="P43" s="1969"/>
    </row>
    <row r="44" spans="1:16" x14ac:dyDescent="0.25">
      <c r="A44" s="1869"/>
      <c r="B44" s="1870"/>
      <c r="C44" s="1869"/>
      <c r="D44" s="1871"/>
      <c r="E44" s="1871"/>
      <c r="F44" s="1871"/>
      <c r="G44" s="1871"/>
      <c r="H44" s="1871"/>
      <c r="I44" s="1871"/>
      <c r="J44" s="1871"/>
      <c r="K44" s="1871"/>
      <c r="L44" s="1871"/>
      <c r="M44" s="1871"/>
      <c r="N44" s="1870"/>
      <c r="O44" s="1970" t="s">
        <v>0</v>
      </c>
      <c r="P44" s="1970"/>
    </row>
    <row r="45" spans="1:16" x14ac:dyDescent="0.25">
      <c r="A45" s="1973" t="s">
        <v>16</v>
      </c>
      <c r="B45" s="1973"/>
      <c r="C45" s="1869" t="s">
        <v>776</v>
      </c>
      <c r="D45" s="1871"/>
      <c r="E45" s="1871"/>
      <c r="F45" s="1871"/>
      <c r="G45" s="1871"/>
      <c r="H45" s="1871"/>
      <c r="I45" s="1871"/>
      <c r="J45" s="1871"/>
      <c r="K45" s="1871"/>
      <c r="L45" s="1871"/>
      <c r="M45" s="1871"/>
      <c r="N45" s="1870"/>
      <c r="O45" s="1974" t="s">
        <v>777</v>
      </c>
      <c r="P45" s="1974"/>
    </row>
    <row r="46" spans="1:16" x14ac:dyDescent="0.25">
      <c r="A46" s="1973" t="s">
        <v>17</v>
      </c>
      <c r="B46" s="1973"/>
      <c r="C46" s="1869" t="s">
        <v>480</v>
      </c>
      <c r="D46" s="1871"/>
      <c r="E46" s="1871"/>
      <c r="F46" s="1871"/>
      <c r="G46" s="1871"/>
      <c r="H46" s="1871"/>
      <c r="I46" s="1871"/>
      <c r="J46" s="1871"/>
      <c r="K46" s="1871"/>
      <c r="L46" s="1871"/>
      <c r="M46" s="1871"/>
      <c r="N46" s="1870"/>
      <c r="O46" s="1970">
        <v>58</v>
      </c>
      <c r="P46" s="1970"/>
    </row>
    <row r="47" spans="1:16" x14ac:dyDescent="0.25">
      <c r="A47" s="1973" t="s">
        <v>18</v>
      </c>
      <c r="B47" s="1973"/>
      <c r="C47" s="1869" t="s">
        <v>778</v>
      </c>
      <c r="D47" s="1871"/>
      <c r="E47" s="1871"/>
      <c r="F47" s="1871"/>
      <c r="G47" s="1871"/>
      <c r="H47" s="1871"/>
      <c r="I47" s="1871"/>
      <c r="J47" s="1871"/>
      <c r="K47" s="1871"/>
      <c r="L47" s="1871"/>
      <c r="M47" s="1871"/>
      <c r="N47" s="1870"/>
      <c r="O47" s="1974" t="s">
        <v>497</v>
      </c>
      <c r="P47" s="1974"/>
    </row>
    <row r="48" spans="1:16" x14ac:dyDescent="0.25">
      <c r="A48" s="258"/>
      <c r="B48" s="259"/>
      <c r="C48" s="259"/>
      <c r="D48" s="259"/>
      <c r="E48" s="259"/>
      <c r="F48" s="259"/>
      <c r="G48" s="259"/>
      <c r="H48" s="259"/>
      <c r="I48" s="259"/>
      <c r="J48" s="259"/>
      <c r="K48" s="259"/>
      <c r="L48" s="259"/>
      <c r="M48" s="259"/>
      <c r="N48" s="259"/>
      <c r="O48" s="259"/>
      <c r="P48" s="259"/>
    </row>
    <row r="49" spans="1:16" x14ac:dyDescent="0.25">
      <c r="A49" s="1975" t="s">
        <v>463</v>
      </c>
      <c r="B49" s="1975"/>
      <c r="C49" s="1975"/>
      <c r="D49" s="1975"/>
      <c r="E49" s="1975"/>
      <c r="F49" s="1975"/>
      <c r="G49" s="1975"/>
      <c r="H49" s="1975"/>
      <c r="I49" s="1975"/>
      <c r="J49" s="1975"/>
      <c r="K49" s="1975"/>
      <c r="L49" s="1975"/>
      <c r="M49" s="1975"/>
      <c r="N49" s="1975"/>
      <c r="O49" s="1975"/>
      <c r="P49" s="1975"/>
    </row>
    <row r="50" spans="1:16" x14ac:dyDescent="0.25">
      <c r="A50" s="1976" t="s">
        <v>21</v>
      </c>
      <c r="B50" s="1977"/>
      <c r="C50" s="1978"/>
      <c r="D50" s="1578" t="s">
        <v>482</v>
      </c>
      <c r="E50" s="1579"/>
      <c r="F50" s="1579"/>
      <c r="G50" s="1579"/>
      <c r="H50" s="1579"/>
      <c r="I50" s="1579"/>
      <c r="J50" s="1579"/>
      <c r="K50" s="1579"/>
      <c r="L50" s="1579"/>
      <c r="M50" s="1579"/>
      <c r="N50" s="1579"/>
      <c r="O50" s="1579"/>
      <c r="P50" s="1580"/>
    </row>
    <row r="51" spans="1:16" ht="50.25" customHeight="1" x14ac:dyDescent="0.25">
      <c r="A51" s="1989" t="s">
        <v>483</v>
      </c>
      <c r="B51" s="1990"/>
      <c r="C51" s="1991"/>
      <c r="D51" s="1992" t="s">
        <v>484</v>
      </c>
      <c r="E51" s="1993"/>
      <c r="F51" s="1993"/>
      <c r="G51" s="1993"/>
      <c r="H51" s="1993"/>
      <c r="I51" s="1993"/>
      <c r="J51" s="1993"/>
      <c r="K51" s="1993"/>
      <c r="L51" s="1993"/>
      <c r="M51" s="1993"/>
      <c r="N51" s="1993"/>
      <c r="O51" s="1993"/>
      <c r="P51" s="1994"/>
    </row>
    <row r="52" spans="1:16" x14ac:dyDescent="0.25">
      <c r="A52" s="1596" t="s">
        <v>23</v>
      </c>
      <c r="B52" s="1597"/>
      <c r="C52" s="1598"/>
      <c r="D52" s="1578" t="s">
        <v>485</v>
      </c>
      <c r="E52" s="1579"/>
      <c r="F52" s="1579"/>
      <c r="G52" s="1579"/>
      <c r="H52" s="1579"/>
      <c r="I52" s="1579"/>
      <c r="J52" s="1579"/>
      <c r="K52" s="1579"/>
      <c r="L52" s="1579"/>
      <c r="M52" s="1579"/>
      <c r="N52" s="1579"/>
      <c r="O52" s="1579"/>
      <c r="P52" s="1580"/>
    </row>
    <row r="53" spans="1:16" x14ac:dyDescent="0.25">
      <c r="A53" s="1313" t="s">
        <v>486</v>
      </c>
      <c r="B53" s="1313"/>
      <c r="C53" s="1313"/>
      <c r="D53" s="1313"/>
      <c r="E53" s="1313"/>
      <c r="F53" s="1313"/>
      <c r="G53" s="1313"/>
      <c r="H53" s="1313"/>
      <c r="I53" s="1313"/>
      <c r="J53" s="1313"/>
      <c r="K53" s="1313"/>
      <c r="L53" s="1313"/>
      <c r="M53" s="1313"/>
      <c r="N53" s="1313"/>
      <c r="O53" s="1313"/>
      <c r="P53" s="1313"/>
    </row>
    <row r="54" spans="1:16" x14ac:dyDescent="0.25">
      <c r="A54" s="1995" t="s">
        <v>24</v>
      </c>
      <c r="B54" s="1997" t="s">
        <v>0</v>
      </c>
      <c r="C54" s="1894" t="s">
        <v>1</v>
      </c>
      <c r="D54" s="1895"/>
      <c r="E54" s="1895"/>
      <c r="F54" s="1895"/>
      <c r="G54" s="1895"/>
      <c r="H54" s="1895"/>
      <c r="I54" s="1895"/>
      <c r="J54" s="1721" t="s">
        <v>28</v>
      </c>
      <c r="K54" s="260">
        <v>2022</v>
      </c>
      <c r="L54" s="260">
        <v>2023</v>
      </c>
      <c r="M54" s="260">
        <v>2024</v>
      </c>
      <c r="N54" s="260">
        <v>2025</v>
      </c>
      <c r="O54" s="260">
        <v>2026</v>
      </c>
      <c r="P54" s="260">
        <v>2027</v>
      </c>
    </row>
    <row r="55" spans="1:16" ht="42.6" x14ac:dyDescent="0.25">
      <c r="A55" s="1996"/>
      <c r="B55" s="1715"/>
      <c r="C55" s="1718"/>
      <c r="D55" s="1719"/>
      <c r="E55" s="1719"/>
      <c r="F55" s="1719"/>
      <c r="G55" s="1719"/>
      <c r="H55" s="1719"/>
      <c r="I55" s="1719"/>
      <c r="J55" s="1721"/>
      <c r="K55" s="211" t="s">
        <v>11</v>
      </c>
      <c r="L55" s="211" t="s">
        <v>11</v>
      </c>
      <c r="M55" s="211" t="s">
        <v>12</v>
      </c>
      <c r="N55" s="211" t="s">
        <v>13</v>
      </c>
      <c r="O55" s="211" t="s">
        <v>14</v>
      </c>
      <c r="P55" s="211" t="s">
        <v>14</v>
      </c>
    </row>
    <row r="56" spans="1:16" x14ac:dyDescent="0.25">
      <c r="A56" s="1979" t="s">
        <v>25</v>
      </c>
      <c r="B56" s="775" t="s">
        <v>179</v>
      </c>
      <c r="C56" s="1981" t="s">
        <v>487</v>
      </c>
      <c r="D56" s="1982"/>
      <c r="E56" s="1982"/>
      <c r="F56" s="1982"/>
      <c r="G56" s="1982"/>
      <c r="H56" s="1982"/>
      <c r="I56" s="1983"/>
      <c r="J56" s="776" t="s">
        <v>488</v>
      </c>
      <c r="K56" s="213"/>
      <c r="L56" s="213"/>
      <c r="M56" s="275"/>
      <c r="N56" s="276">
        <v>10</v>
      </c>
      <c r="O56" s="276">
        <v>10</v>
      </c>
      <c r="P56" s="276">
        <v>10</v>
      </c>
    </row>
    <row r="57" spans="1:16" x14ac:dyDescent="0.25">
      <c r="A57" s="1980"/>
      <c r="B57" s="775" t="s">
        <v>241</v>
      </c>
      <c r="C57" s="1984" t="s">
        <v>489</v>
      </c>
      <c r="D57" s="1985"/>
      <c r="E57" s="1985"/>
      <c r="F57" s="1985"/>
      <c r="G57" s="1985"/>
      <c r="H57" s="1985"/>
      <c r="I57" s="1986"/>
      <c r="J57" s="776" t="s">
        <v>488</v>
      </c>
      <c r="K57" s="213"/>
      <c r="L57" s="276"/>
      <c r="M57" s="275"/>
      <c r="N57" s="276">
        <v>2906</v>
      </c>
      <c r="O57" s="276">
        <v>2906</v>
      </c>
      <c r="P57" s="276">
        <v>2906</v>
      </c>
    </row>
    <row r="58" spans="1:16" ht="37.799999999999997" x14ac:dyDescent="0.25">
      <c r="A58" s="805" t="s">
        <v>26</v>
      </c>
      <c r="B58" s="776" t="s">
        <v>243</v>
      </c>
      <c r="C58" s="1987" t="s">
        <v>490</v>
      </c>
      <c r="D58" s="1987"/>
      <c r="E58" s="1987"/>
      <c r="F58" s="1987"/>
      <c r="G58" s="1987"/>
      <c r="H58" s="1987"/>
      <c r="I58" s="1987"/>
      <c r="J58" s="776" t="s">
        <v>488</v>
      </c>
      <c r="K58" s="213"/>
      <c r="L58" s="177"/>
      <c r="M58" s="278"/>
      <c r="N58" s="177">
        <v>30</v>
      </c>
      <c r="O58" s="177">
        <v>30</v>
      </c>
      <c r="P58" s="177">
        <v>30</v>
      </c>
    </row>
    <row r="59" spans="1:16" ht="44.4" x14ac:dyDescent="0.25">
      <c r="A59" s="279" t="s">
        <v>27</v>
      </c>
      <c r="B59" s="280" t="s">
        <v>127</v>
      </c>
      <c r="C59" s="1988" t="s">
        <v>491</v>
      </c>
      <c r="D59" s="1988"/>
      <c r="E59" s="1988"/>
      <c r="F59" s="1988"/>
      <c r="G59" s="1988"/>
      <c r="H59" s="1988"/>
      <c r="I59" s="1988"/>
      <c r="J59" s="280" t="s">
        <v>492</v>
      </c>
      <c r="K59" s="213"/>
      <c r="L59" s="276"/>
      <c r="M59" s="275"/>
      <c r="N59" s="276">
        <v>754</v>
      </c>
      <c r="O59" s="276">
        <v>754</v>
      </c>
      <c r="P59" s="276">
        <v>754</v>
      </c>
    </row>
    <row r="60" spans="1:16" ht="14.4" x14ac:dyDescent="0.25">
      <c r="A60" s="1839" t="s">
        <v>473</v>
      </c>
      <c r="B60" s="1840"/>
      <c r="C60" s="1840"/>
      <c r="D60" s="1840"/>
      <c r="E60" s="1840"/>
      <c r="F60" s="1840"/>
      <c r="G60" s="1840"/>
      <c r="H60" s="1840"/>
      <c r="I60" s="1840"/>
      <c r="J60" s="1840"/>
      <c r="K60" s="1840"/>
      <c r="L60" s="1840"/>
      <c r="M60" s="1840"/>
      <c r="N60" s="1840"/>
      <c r="O60" s="1840"/>
      <c r="P60" s="1841"/>
    </row>
    <row r="61" spans="1:16" x14ac:dyDescent="0.25">
      <c r="A61" s="1865" t="s">
        <v>1</v>
      </c>
      <c r="B61" s="1929"/>
      <c r="C61" s="1929"/>
      <c r="D61" s="1866"/>
      <c r="E61" s="1822" t="s">
        <v>0</v>
      </c>
      <c r="F61" s="1823"/>
      <c r="G61" s="1863">
        <v>2022</v>
      </c>
      <c r="H61" s="1863"/>
      <c r="I61" s="799">
        <v>2023</v>
      </c>
      <c r="J61" s="799">
        <v>2024</v>
      </c>
      <c r="K61" s="1946">
        <v>2025</v>
      </c>
      <c r="L61" s="1946"/>
      <c r="M61" s="1946">
        <v>2026</v>
      </c>
      <c r="N61" s="1946"/>
      <c r="O61" s="1946">
        <v>2027</v>
      </c>
      <c r="P61" s="1946"/>
    </row>
    <row r="62" spans="1:16" x14ac:dyDescent="0.25">
      <c r="A62" s="1867"/>
      <c r="B62" s="1930"/>
      <c r="C62" s="1930"/>
      <c r="D62" s="1868"/>
      <c r="E62" s="799" t="s">
        <v>38</v>
      </c>
      <c r="F62" s="817" t="s">
        <v>39</v>
      </c>
      <c r="G62" s="1822" t="s">
        <v>11</v>
      </c>
      <c r="H62" s="1823"/>
      <c r="I62" s="799" t="s">
        <v>11</v>
      </c>
      <c r="J62" s="799" t="s">
        <v>12</v>
      </c>
      <c r="K62" s="1822" t="s">
        <v>13</v>
      </c>
      <c r="L62" s="1823"/>
      <c r="M62" s="1822" t="s">
        <v>14</v>
      </c>
      <c r="N62" s="1823"/>
      <c r="O62" s="1822" t="s">
        <v>14</v>
      </c>
      <c r="P62" s="1823"/>
    </row>
    <row r="63" spans="1:16" x14ac:dyDescent="0.25">
      <c r="A63" s="1999" t="s">
        <v>37</v>
      </c>
      <c r="B63" s="1999"/>
      <c r="C63" s="1999"/>
      <c r="D63" s="1999"/>
      <c r="E63" s="281"/>
      <c r="F63" s="799"/>
      <c r="G63" s="1842">
        <f>G64</f>
        <v>0</v>
      </c>
      <c r="H63" s="1843"/>
      <c r="I63" s="815">
        <f t="shared" ref="I63:K63" si="0">I64</f>
        <v>0</v>
      </c>
      <c r="J63" s="815">
        <f t="shared" si="0"/>
        <v>10500</v>
      </c>
      <c r="K63" s="1824">
        <f t="shared" si="0"/>
        <v>8000</v>
      </c>
      <c r="L63" s="2000"/>
      <c r="M63" s="1824">
        <f>M64</f>
        <v>8000</v>
      </c>
      <c r="N63" s="2000"/>
      <c r="O63" s="1824">
        <f>O64</f>
        <v>8000</v>
      </c>
      <c r="P63" s="2000"/>
    </row>
    <row r="64" spans="1:16" x14ac:dyDescent="0.25">
      <c r="A64" s="1937" t="s">
        <v>474</v>
      </c>
      <c r="B64" s="1938"/>
      <c r="C64" s="1938"/>
      <c r="D64" s="1939"/>
      <c r="E64" s="263" t="s">
        <v>224</v>
      </c>
      <c r="F64" s="809"/>
      <c r="G64" s="1950">
        <f>G65</f>
        <v>0</v>
      </c>
      <c r="H64" s="1950"/>
      <c r="I64" s="282">
        <f>I65</f>
        <v>0</v>
      </c>
      <c r="J64" s="803">
        <f>J65</f>
        <v>10500</v>
      </c>
      <c r="K64" s="2001">
        <f>K65</f>
        <v>8000</v>
      </c>
      <c r="L64" s="2001"/>
      <c r="M64" s="2001">
        <f>M65</f>
        <v>8000</v>
      </c>
      <c r="N64" s="2001"/>
      <c r="O64" s="2001">
        <f>O65</f>
        <v>8000</v>
      </c>
      <c r="P64" s="2001"/>
    </row>
    <row r="65" spans="1:16" ht="39" customHeight="1" x14ac:dyDescent="0.25">
      <c r="A65" s="2017" t="s">
        <v>225</v>
      </c>
      <c r="B65" s="1941"/>
      <c r="C65" s="1941"/>
      <c r="D65" s="1942"/>
      <c r="E65" s="257"/>
      <c r="F65" s="817">
        <v>263210</v>
      </c>
      <c r="G65" s="1950">
        <v>0</v>
      </c>
      <c r="H65" s="1950"/>
      <c r="I65" s="801">
        <v>0</v>
      </c>
      <c r="J65" s="802">
        <v>10500</v>
      </c>
      <c r="K65" s="1998">
        <v>8000</v>
      </c>
      <c r="L65" s="1998"/>
      <c r="M65" s="1998">
        <v>8000</v>
      </c>
      <c r="N65" s="1998"/>
      <c r="O65" s="1998">
        <v>8000</v>
      </c>
      <c r="P65" s="1998"/>
    </row>
    <row r="66" spans="1:16" ht="14.4" x14ac:dyDescent="0.25">
      <c r="A66" s="1945" t="s">
        <v>475</v>
      </c>
      <c r="B66" s="1945"/>
      <c r="C66" s="1945"/>
      <c r="D66" s="1945"/>
      <c r="E66" s="1945"/>
      <c r="F66" s="1945"/>
      <c r="G66" s="1945"/>
      <c r="H66" s="1945"/>
      <c r="I66" s="1945"/>
      <c r="J66" s="1945"/>
      <c r="K66" s="1945"/>
      <c r="L66" s="1945"/>
      <c r="M66" s="1945"/>
      <c r="N66" s="1945"/>
      <c r="O66" s="1945"/>
      <c r="P66" s="1945"/>
    </row>
    <row r="67" spans="1:16" x14ac:dyDescent="0.25">
      <c r="A67" s="1863" t="s">
        <v>1</v>
      </c>
      <c r="B67" s="1863"/>
      <c r="C67" s="1863"/>
      <c r="D67" s="1863"/>
      <c r="E67" s="1863" t="s">
        <v>0</v>
      </c>
      <c r="F67" s="1863"/>
      <c r="G67" s="1863"/>
      <c r="H67" s="1863"/>
      <c r="I67" s="2002" t="s">
        <v>43</v>
      </c>
      <c r="J67" s="2002" t="s">
        <v>42</v>
      </c>
      <c r="K67" s="2002" t="s">
        <v>73</v>
      </c>
      <c r="L67" s="804">
        <v>2024</v>
      </c>
      <c r="M67" s="2002" t="s">
        <v>170</v>
      </c>
      <c r="N67" s="799">
        <v>2025</v>
      </c>
      <c r="O67" s="799">
        <v>2026</v>
      </c>
      <c r="P67" s="799">
        <v>2027</v>
      </c>
    </row>
    <row r="68" spans="1:16" ht="48" x14ac:dyDescent="0.25">
      <c r="A68" s="1863"/>
      <c r="B68" s="1863"/>
      <c r="C68" s="1863"/>
      <c r="D68" s="1863"/>
      <c r="E68" s="799" t="s">
        <v>44</v>
      </c>
      <c r="F68" s="799" t="s">
        <v>38</v>
      </c>
      <c r="G68" s="818" t="s">
        <v>13</v>
      </c>
      <c r="H68" s="817" t="s">
        <v>39</v>
      </c>
      <c r="I68" s="2002"/>
      <c r="J68" s="2002"/>
      <c r="K68" s="2002"/>
      <c r="L68" s="264" t="s">
        <v>41</v>
      </c>
      <c r="M68" s="2002"/>
      <c r="N68" s="818" t="s">
        <v>13</v>
      </c>
      <c r="O68" s="818" t="s">
        <v>14</v>
      </c>
      <c r="P68" s="818" t="s">
        <v>14</v>
      </c>
    </row>
    <row r="69" spans="1:16" x14ac:dyDescent="0.25">
      <c r="A69" s="1822">
        <v>1</v>
      </c>
      <c r="B69" s="1864"/>
      <c r="C69" s="1864"/>
      <c r="D69" s="1823"/>
      <c r="E69" s="799">
        <v>2</v>
      </c>
      <c r="F69" s="799">
        <v>3</v>
      </c>
      <c r="G69" s="799">
        <v>4</v>
      </c>
      <c r="H69" s="799">
        <v>5</v>
      </c>
      <c r="I69" s="799">
        <v>6</v>
      </c>
      <c r="J69" s="799">
        <v>7</v>
      </c>
      <c r="K69" s="799">
        <v>8</v>
      </c>
      <c r="L69" s="799">
        <v>9</v>
      </c>
      <c r="M69" s="799" t="s">
        <v>45</v>
      </c>
      <c r="N69" s="799">
        <v>11</v>
      </c>
      <c r="O69" s="799">
        <v>12</v>
      </c>
      <c r="P69" s="799">
        <v>13</v>
      </c>
    </row>
    <row r="70" spans="1:16" x14ac:dyDescent="0.25">
      <c r="A70" s="1106"/>
      <c r="B70" s="1107"/>
      <c r="C70" s="1107"/>
      <c r="D70" s="1108"/>
      <c r="E70" s="284"/>
      <c r="F70" s="285"/>
      <c r="G70" s="284"/>
      <c r="H70" s="284"/>
      <c r="I70" s="284"/>
      <c r="J70" s="284"/>
      <c r="K70" s="284"/>
      <c r="L70" s="286"/>
      <c r="M70" s="284"/>
      <c r="N70" s="284"/>
      <c r="O70" s="284"/>
      <c r="P70" s="256"/>
    </row>
    <row r="71" spans="1:16" x14ac:dyDescent="0.25">
      <c r="A71" s="2010"/>
      <c r="B71" s="2011"/>
      <c r="C71" s="2011"/>
      <c r="D71" s="2011"/>
      <c r="E71" s="2011"/>
      <c r="F71" s="2011"/>
      <c r="G71" s="2011"/>
      <c r="H71" s="2011"/>
      <c r="I71" s="2011"/>
      <c r="J71" s="2011"/>
      <c r="K71" s="2011"/>
      <c r="L71" s="2011"/>
      <c r="M71" s="2011"/>
      <c r="N71" s="2011"/>
      <c r="O71" s="2011"/>
      <c r="P71" s="2011"/>
    </row>
    <row r="72" spans="1:16" x14ac:dyDescent="0.25">
      <c r="A72" s="2012"/>
      <c r="B72" s="2013"/>
      <c r="C72" s="2013"/>
      <c r="D72" s="2013"/>
      <c r="E72" s="2013"/>
      <c r="F72" s="2013"/>
      <c r="G72" s="2013"/>
      <c r="H72" s="2013"/>
      <c r="I72" s="2013"/>
      <c r="J72" s="2013"/>
      <c r="K72" s="2013"/>
      <c r="L72" s="2013"/>
      <c r="M72" s="2013"/>
      <c r="N72" s="2013"/>
      <c r="O72" s="2013"/>
      <c r="P72" s="2013"/>
    </row>
    <row r="73" spans="1:16" s="786" customFormat="1" x14ac:dyDescent="0.3">
      <c r="A73" s="2014" t="s">
        <v>46</v>
      </c>
      <c r="B73" s="2015"/>
      <c r="C73" s="2015"/>
      <c r="D73" s="2015"/>
      <c r="E73" s="2015"/>
      <c r="F73" s="2015"/>
      <c r="G73" s="2015"/>
      <c r="H73" s="2015"/>
      <c r="I73" s="2015"/>
      <c r="J73" s="2015"/>
      <c r="K73" s="2015"/>
      <c r="L73" s="2015"/>
      <c r="M73" s="2015"/>
      <c r="N73" s="2015"/>
      <c r="O73" s="2015"/>
      <c r="P73" s="2016"/>
    </row>
    <row r="74" spans="1:16" s="786" customFormat="1" x14ac:dyDescent="0.3">
      <c r="A74" s="2003" t="s">
        <v>47</v>
      </c>
      <c r="B74" s="2004"/>
      <c r="C74" s="2004"/>
      <c r="D74" s="2004"/>
      <c r="E74" s="2004"/>
      <c r="F74" s="2004"/>
      <c r="G74" s="2004"/>
      <c r="H74" s="2004"/>
      <c r="I74" s="2004"/>
      <c r="J74" s="2004"/>
      <c r="K74" s="2004"/>
      <c r="L74" s="2004"/>
      <c r="M74" s="2004"/>
      <c r="N74" s="2004"/>
      <c r="O74" s="2004"/>
      <c r="P74" s="2005"/>
    </row>
    <row r="75" spans="1:16" s="786" customFormat="1" x14ac:dyDescent="0.3">
      <c r="A75" s="2003" t="s">
        <v>48</v>
      </c>
      <c r="B75" s="2004"/>
      <c r="C75" s="2004"/>
      <c r="D75" s="2004"/>
      <c r="E75" s="2004"/>
      <c r="F75" s="2004"/>
      <c r="G75" s="2004"/>
      <c r="H75" s="2004"/>
      <c r="I75" s="2004"/>
      <c r="J75" s="2004"/>
      <c r="K75" s="2004"/>
      <c r="L75" s="2004"/>
      <c r="M75" s="2004"/>
      <c r="N75" s="2004"/>
      <c r="O75" s="2004"/>
      <c r="P75" s="2005"/>
    </row>
    <row r="76" spans="1:16" s="786" customFormat="1" x14ac:dyDescent="0.3">
      <c r="A76" s="2006" t="s">
        <v>49</v>
      </c>
      <c r="B76" s="2007"/>
      <c r="C76" s="2007"/>
      <c r="D76" s="2007"/>
      <c r="E76" s="2007"/>
      <c r="F76" s="2007"/>
      <c r="G76" s="2007"/>
      <c r="H76" s="2007"/>
      <c r="I76" s="2007"/>
      <c r="J76" s="2007"/>
      <c r="K76" s="2007"/>
      <c r="L76" s="2007"/>
      <c r="M76" s="2007"/>
      <c r="N76" s="2007"/>
      <c r="O76" s="2007"/>
      <c r="P76" s="2008"/>
    </row>
    <row r="78" spans="1:16" x14ac:dyDescent="0.25">
      <c r="A78" s="1932" t="s">
        <v>476</v>
      </c>
      <c r="B78" s="2009"/>
      <c r="C78" s="2009"/>
      <c r="D78" s="2009"/>
      <c r="E78" s="2009"/>
      <c r="F78" s="2009"/>
      <c r="G78" s="2009"/>
      <c r="H78" s="2009"/>
      <c r="I78" s="2009"/>
      <c r="J78" s="2009"/>
      <c r="K78" s="2009"/>
      <c r="L78" s="2009"/>
      <c r="M78" s="2009"/>
      <c r="N78" s="2009"/>
      <c r="O78" s="2009"/>
      <c r="P78" s="2009"/>
    </row>
    <row r="79" spans="1:16" x14ac:dyDescent="0.25">
      <c r="A79" s="791"/>
      <c r="C79" s="792"/>
      <c r="D79" s="792"/>
      <c r="E79" s="792"/>
      <c r="F79" s="792"/>
      <c r="G79" s="792"/>
      <c r="H79" s="792"/>
      <c r="I79" s="792"/>
      <c r="J79" s="792"/>
      <c r="K79" s="792"/>
      <c r="L79" s="792"/>
      <c r="M79" s="792"/>
      <c r="N79" s="792"/>
      <c r="O79" s="792"/>
      <c r="P79" s="792"/>
    </row>
  </sheetData>
  <mergeCells count="177">
    <mergeCell ref="A69:D69"/>
    <mergeCell ref="A70:D70"/>
    <mergeCell ref="A71:P71"/>
    <mergeCell ref="A72:P72"/>
    <mergeCell ref="A78:P78"/>
    <mergeCell ref="E61:F61"/>
    <mergeCell ref="G61:H61"/>
    <mergeCell ref="K61:L61"/>
    <mergeCell ref="M61:N61"/>
    <mergeCell ref="O61:P61"/>
    <mergeCell ref="A63:D63"/>
    <mergeCell ref="A66:P66"/>
    <mergeCell ref="A67:D68"/>
    <mergeCell ref="E67:H67"/>
    <mergeCell ref="I67:I68"/>
    <mergeCell ref="J67:J68"/>
    <mergeCell ref="K67:K68"/>
    <mergeCell ref="M67:M68"/>
    <mergeCell ref="A75:P75"/>
    <mergeCell ref="A76:P76"/>
    <mergeCell ref="A73:P73"/>
    <mergeCell ref="A74:P74"/>
    <mergeCell ref="A65:D65"/>
    <mergeCell ref="G65:H65"/>
    <mergeCell ref="K65:L65"/>
    <mergeCell ref="M65:N65"/>
    <mergeCell ref="G62:H62"/>
    <mergeCell ref="K62:L62"/>
    <mergeCell ref="M62:N62"/>
    <mergeCell ref="O62:P62"/>
    <mergeCell ref="O65:P65"/>
    <mergeCell ref="G63:H63"/>
    <mergeCell ref="K63:L63"/>
    <mergeCell ref="M63:N63"/>
    <mergeCell ref="O63:P63"/>
    <mergeCell ref="A64:D64"/>
    <mergeCell ref="G64:H64"/>
    <mergeCell ref="K64:L64"/>
    <mergeCell ref="M64:N64"/>
    <mergeCell ref="O64:P64"/>
    <mergeCell ref="A60:P60"/>
    <mergeCell ref="A61:D62"/>
    <mergeCell ref="A56:A57"/>
    <mergeCell ref="C56:I56"/>
    <mergeCell ref="C57:I57"/>
    <mergeCell ref="C58:I58"/>
    <mergeCell ref="C59:I59"/>
    <mergeCell ref="A51:C51"/>
    <mergeCell ref="D51:P51"/>
    <mergeCell ref="A52:C52"/>
    <mergeCell ref="D52:P52"/>
    <mergeCell ref="A53:P53"/>
    <mergeCell ref="A54:A55"/>
    <mergeCell ref="B54:B55"/>
    <mergeCell ref="C54:I55"/>
    <mergeCell ref="J54:J55"/>
    <mergeCell ref="A47:B47"/>
    <mergeCell ref="C47:N47"/>
    <mergeCell ref="O47:P47"/>
    <mergeCell ref="A49:P49"/>
    <mergeCell ref="A50:C50"/>
    <mergeCell ref="D50:P50"/>
    <mergeCell ref="A45:B45"/>
    <mergeCell ref="C45:N45"/>
    <mergeCell ref="O45:P45"/>
    <mergeCell ref="A46:B46"/>
    <mergeCell ref="C46:N46"/>
    <mergeCell ref="O46:P46"/>
    <mergeCell ref="A41:B41"/>
    <mergeCell ref="A42:B42"/>
    <mergeCell ref="A43:P43"/>
    <mergeCell ref="A44:B44"/>
    <mergeCell ref="C44:N44"/>
    <mergeCell ref="O44:P44"/>
    <mergeCell ref="A37:P37"/>
    <mergeCell ref="A38:B39"/>
    <mergeCell ref="C38:H38"/>
    <mergeCell ref="I38:J39"/>
    <mergeCell ref="A40:B40"/>
    <mergeCell ref="I40:J40"/>
    <mergeCell ref="A34:C34"/>
    <mergeCell ref="E34:F34"/>
    <mergeCell ref="G34:H34"/>
    <mergeCell ref="A35:C35"/>
    <mergeCell ref="E35:F35"/>
    <mergeCell ref="G35:H35"/>
    <mergeCell ref="A32:C32"/>
    <mergeCell ref="E32:F32"/>
    <mergeCell ref="G32:H32"/>
    <mergeCell ref="A33:C33"/>
    <mergeCell ref="E33:F33"/>
    <mergeCell ref="G33:H33"/>
    <mergeCell ref="A30:C30"/>
    <mergeCell ref="E30:F30"/>
    <mergeCell ref="G30:H30"/>
    <mergeCell ref="A31:C31"/>
    <mergeCell ref="E31:F31"/>
    <mergeCell ref="G31:H31"/>
    <mergeCell ref="A28:C28"/>
    <mergeCell ref="E28:F28"/>
    <mergeCell ref="G28:H28"/>
    <mergeCell ref="A29:C29"/>
    <mergeCell ref="E29:F29"/>
    <mergeCell ref="G29:H29"/>
    <mergeCell ref="A21:B21"/>
    <mergeCell ref="G21:H21"/>
    <mergeCell ref="K21:L21"/>
    <mergeCell ref="M21:N21"/>
    <mergeCell ref="O21:P21"/>
    <mergeCell ref="A25:P25"/>
    <mergeCell ref="A26:C27"/>
    <mergeCell ref="D26:F26"/>
    <mergeCell ref="G26:J26"/>
    <mergeCell ref="K26:M26"/>
    <mergeCell ref="N26:P26"/>
    <mergeCell ref="E27:F27"/>
    <mergeCell ref="G27:H27"/>
    <mergeCell ref="A22:B22"/>
    <mergeCell ref="G22:H22"/>
    <mergeCell ref="K22:L22"/>
    <mergeCell ref="M22:N22"/>
    <mergeCell ref="O22:P22"/>
    <mergeCell ref="A23:B23"/>
    <mergeCell ref="G23:H23"/>
    <mergeCell ref="K23:L23"/>
    <mergeCell ref="M23:N23"/>
    <mergeCell ref="O23:P23"/>
    <mergeCell ref="A19:B19"/>
    <mergeCell ref="G19:H19"/>
    <mergeCell ref="K19:L19"/>
    <mergeCell ref="M19:N19"/>
    <mergeCell ref="O19:P19"/>
    <mergeCell ref="A20:B20"/>
    <mergeCell ref="G20:H20"/>
    <mergeCell ref="K20:L20"/>
    <mergeCell ref="M20:N20"/>
    <mergeCell ref="O20:P20"/>
    <mergeCell ref="A15:D15"/>
    <mergeCell ref="G15:H15"/>
    <mergeCell ref="K15:L15"/>
    <mergeCell ref="M15:N15"/>
    <mergeCell ref="O15:P15"/>
    <mergeCell ref="A17:B18"/>
    <mergeCell ref="C17:F17"/>
    <mergeCell ref="G17:H17"/>
    <mergeCell ref="K17:L17"/>
    <mergeCell ref="M17:N17"/>
    <mergeCell ref="O17:P17"/>
    <mergeCell ref="G18:H18"/>
    <mergeCell ref="K18:L18"/>
    <mergeCell ref="M18:N18"/>
    <mergeCell ref="O18:P18"/>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2"/>
  <sheetViews>
    <sheetView topLeftCell="A57" workbookViewId="0">
      <selection activeCell="A63" sqref="A1:XFD1048576"/>
    </sheetView>
  </sheetViews>
  <sheetFormatPr defaultColWidth="8.5546875" defaultRowHeight="13.8" x14ac:dyDescent="0.25"/>
  <cols>
    <col min="1" max="1" width="10.44140625" style="236" customWidth="1"/>
    <col min="2" max="2" width="9.44140625" style="236" customWidth="1"/>
    <col min="3" max="3" width="7.44140625" style="236" customWidth="1"/>
    <col min="4" max="4" width="10.5546875" style="236" customWidth="1"/>
    <col min="5" max="5" width="8.44140625" style="236" customWidth="1"/>
    <col min="6" max="6" width="8" style="236" customWidth="1"/>
    <col min="7" max="7" width="6.44140625" style="236" customWidth="1"/>
    <col min="8" max="8" width="7.44140625" style="236" customWidth="1"/>
    <col min="9" max="9" width="11.44140625" style="236" customWidth="1"/>
    <col min="10" max="10" width="10.44140625" style="236" customWidth="1"/>
    <col min="11" max="11" width="9.44140625" style="236" customWidth="1"/>
    <col min="12" max="12" width="7.44140625" style="236" customWidth="1"/>
    <col min="13" max="13" width="8.44140625" style="236" customWidth="1"/>
    <col min="14" max="14" width="10" style="236" customWidth="1"/>
    <col min="15" max="15" width="9.44140625" style="236" customWidth="1"/>
    <col min="16" max="16" width="10" style="236" customWidth="1"/>
    <col min="17" max="16384" width="8.5546875" style="236"/>
  </cols>
  <sheetData>
    <row r="1" spans="1:16" x14ac:dyDescent="0.25">
      <c r="N1" s="2018" t="s">
        <v>68</v>
      </c>
      <c r="O1" s="2018"/>
      <c r="P1" s="2018"/>
    </row>
    <row r="2" spans="1:16" x14ac:dyDescent="0.25">
      <c r="E2" s="1847" t="s">
        <v>30</v>
      </c>
      <c r="F2" s="1847"/>
      <c r="G2" s="1847"/>
      <c r="H2" s="1847"/>
      <c r="I2" s="1847"/>
      <c r="J2" s="1847"/>
    </row>
    <row r="3" spans="1:16" x14ac:dyDescent="0.25">
      <c r="D3" s="1847" t="s">
        <v>74</v>
      </c>
      <c r="E3" s="1847"/>
      <c r="F3" s="1847"/>
      <c r="G3" s="1847"/>
      <c r="H3" s="1847"/>
      <c r="I3" s="1847"/>
      <c r="J3" s="1847"/>
      <c r="K3" s="1847"/>
      <c r="L3" s="1847"/>
    </row>
    <row r="4" spans="1:16" x14ac:dyDescent="0.25">
      <c r="D4" s="823"/>
      <c r="E4" s="823"/>
      <c r="F4" s="823"/>
      <c r="G4" s="823"/>
      <c r="H4" s="823"/>
      <c r="I4" s="823"/>
      <c r="J4" s="823"/>
      <c r="K4" s="823"/>
      <c r="L4" s="823"/>
    </row>
    <row r="5" spans="1:16" x14ac:dyDescent="0.25">
      <c r="P5" s="239" t="s">
        <v>0</v>
      </c>
    </row>
    <row r="6" spans="1:16" x14ac:dyDescent="0.25">
      <c r="A6" s="1943" t="s">
        <v>31</v>
      </c>
      <c r="B6" s="1943"/>
      <c r="C6" s="1943"/>
      <c r="D6" s="1836" t="s">
        <v>229</v>
      </c>
      <c r="E6" s="1837"/>
      <c r="F6" s="1837"/>
      <c r="G6" s="1837"/>
      <c r="H6" s="1837"/>
      <c r="I6" s="1837"/>
      <c r="J6" s="1837"/>
      <c r="K6" s="1837"/>
      <c r="L6" s="1837"/>
      <c r="M6" s="1837"/>
      <c r="N6" s="1837"/>
      <c r="O6" s="1838"/>
      <c r="P6" s="799">
        <v>1</v>
      </c>
    </row>
    <row r="7" spans="1:16" x14ac:dyDescent="0.25">
      <c r="A7" s="1943" t="s">
        <v>32</v>
      </c>
      <c r="B7" s="1943"/>
      <c r="C7" s="1943"/>
      <c r="D7" s="1944" t="s">
        <v>230</v>
      </c>
      <c r="E7" s="1944"/>
      <c r="F7" s="1944"/>
      <c r="G7" s="1944"/>
      <c r="H7" s="1944"/>
      <c r="I7" s="1944"/>
      <c r="J7" s="1944"/>
      <c r="K7" s="1944"/>
      <c r="L7" s="1944"/>
      <c r="M7" s="1944"/>
      <c r="N7" s="1944"/>
      <c r="O7" s="1944"/>
      <c r="P7" s="241" t="s">
        <v>77</v>
      </c>
    </row>
    <row r="8" spans="1:16" x14ac:dyDescent="0.25">
      <c r="A8" s="1943" t="s">
        <v>33</v>
      </c>
      <c r="B8" s="1943"/>
      <c r="C8" s="1943"/>
      <c r="D8" s="1944"/>
      <c r="E8" s="1944"/>
      <c r="F8" s="1944"/>
      <c r="G8" s="1944"/>
      <c r="H8" s="1944"/>
      <c r="I8" s="1944"/>
      <c r="J8" s="1944"/>
      <c r="K8" s="1944"/>
      <c r="L8" s="1944"/>
      <c r="M8" s="1944"/>
      <c r="N8" s="1944"/>
      <c r="O8" s="1944"/>
      <c r="P8" s="241"/>
    </row>
    <row r="10" spans="1:16" x14ac:dyDescent="0.25">
      <c r="A10" s="1819" t="s">
        <v>456</v>
      </c>
      <c r="B10" s="1820"/>
      <c r="C10" s="1820"/>
      <c r="D10" s="1820"/>
      <c r="E10" s="1820"/>
      <c r="F10" s="1820"/>
      <c r="G10" s="1820"/>
      <c r="H10" s="1820"/>
      <c r="I10" s="1820"/>
      <c r="J10" s="1820"/>
      <c r="K10" s="1820"/>
      <c r="L10" s="1820"/>
      <c r="M10" s="1820"/>
      <c r="N10" s="1820"/>
      <c r="O10" s="1820"/>
      <c r="P10" s="1821"/>
    </row>
    <row r="11" spans="1:16" x14ac:dyDescent="0.25">
      <c r="A11" s="786"/>
      <c r="B11" s="786"/>
      <c r="C11" s="786"/>
      <c r="D11" s="786"/>
      <c r="E11" s="786"/>
      <c r="F11" s="786"/>
      <c r="G11" s="786"/>
      <c r="H11" s="786"/>
      <c r="I11" s="786"/>
      <c r="J11" s="786"/>
      <c r="K11" s="786"/>
      <c r="L11" s="786"/>
      <c r="M11" s="786"/>
      <c r="N11" s="786"/>
      <c r="O11" s="786"/>
      <c r="P11" s="786"/>
    </row>
    <row r="12" spans="1:16" x14ac:dyDescent="0.25">
      <c r="A12" s="1865" t="s">
        <v>1</v>
      </c>
      <c r="B12" s="1929"/>
      <c r="C12" s="1929"/>
      <c r="D12" s="1866"/>
      <c r="E12" s="1822" t="s">
        <v>0</v>
      </c>
      <c r="F12" s="1823"/>
      <c r="G12" s="1863">
        <v>2022</v>
      </c>
      <c r="H12" s="1863"/>
      <c r="I12" s="799">
        <v>2023</v>
      </c>
      <c r="J12" s="799">
        <v>2024</v>
      </c>
      <c r="K12" s="1946">
        <v>2025</v>
      </c>
      <c r="L12" s="1946"/>
      <c r="M12" s="1946">
        <v>2026</v>
      </c>
      <c r="N12" s="1946"/>
      <c r="O12" s="1946">
        <v>2027</v>
      </c>
      <c r="P12" s="1946"/>
    </row>
    <row r="13" spans="1:16" x14ac:dyDescent="0.25">
      <c r="A13" s="1867"/>
      <c r="B13" s="1930"/>
      <c r="C13" s="1930"/>
      <c r="D13" s="1868"/>
      <c r="E13" s="799" t="s">
        <v>35</v>
      </c>
      <c r="F13" s="817" t="s">
        <v>36</v>
      </c>
      <c r="G13" s="1822" t="s">
        <v>11</v>
      </c>
      <c r="H13" s="1823"/>
      <c r="I13" s="799" t="s">
        <v>11</v>
      </c>
      <c r="J13" s="799" t="s">
        <v>12</v>
      </c>
      <c r="K13" s="1822" t="s">
        <v>13</v>
      </c>
      <c r="L13" s="1823"/>
      <c r="M13" s="1822" t="s">
        <v>14</v>
      </c>
      <c r="N13" s="1823"/>
      <c r="O13" s="1822" t="s">
        <v>14</v>
      </c>
      <c r="P13" s="1823"/>
    </row>
    <row r="14" spans="1:16" x14ac:dyDescent="0.25">
      <c r="A14" s="1945" t="s">
        <v>37</v>
      </c>
      <c r="B14" s="1945"/>
      <c r="C14" s="1945"/>
      <c r="D14" s="1945"/>
      <c r="E14" s="799">
        <v>4</v>
      </c>
      <c r="F14" s="799"/>
      <c r="G14" s="1842">
        <f>G15+G16</f>
        <v>21566.3</v>
      </c>
      <c r="H14" s="1843"/>
      <c r="I14" s="815">
        <f>I15+I16</f>
        <v>38761.4</v>
      </c>
      <c r="J14" s="815">
        <f>J15+J16</f>
        <v>20000</v>
      </c>
      <c r="K14" s="1842">
        <f>K15+K16</f>
        <v>20000</v>
      </c>
      <c r="L14" s="1843"/>
      <c r="M14" s="1842">
        <f t="shared" ref="M14" si="0">M15+M16</f>
        <v>20000</v>
      </c>
      <c r="N14" s="1843"/>
      <c r="O14" s="1842">
        <f t="shared" ref="O14" si="1">O15+O16</f>
        <v>20000</v>
      </c>
      <c r="P14" s="1843"/>
    </row>
    <row r="15" spans="1:16" x14ac:dyDescent="0.25">
      <c r="A15" s="1943" t="s">
        <v>370</v>
      </c>
      <c r="B15" s="1943"/>
      <c r="C15" s="1943"/>
      <c r="D15" s="1943"/>
      <c r="E15" s="799"/>
      <c r="F15" s="799">
        <v>25</v>
      </c>
      <c r="G15" s="1950">
        <f>G75</f>
        <v>21566.3</v>
      </c>
      <c r="H15" s="1863"/>
      <c r="I15" s="801">
        <f t="shared" ref="I15:K16" si="2">I75</f>
        <v>38761.4</v>
      </c>
      <c r="J15" s="801">
        <f t="shared" si="2"/>
        <v>20000</v>
      </c>
      <c r="K15" s="1950">
        <f t="shared" si="2"/>
        <v>0</v>
      </c>
      <c r="L15" s="1863"/>
      <c r="M15" s="1950">
        <f t="shared" ref="M15:M16" si="3">M75</f>
        <v>0</v>
      </c>
      <c r="N15" s="1863"/>
      <c r="O15" s="1950">
        <f t="shared" ref="O15:O16" si="4">O75</f>
        <v>0</v>
      </c>
      <c r="P15" s="1863"/>
    </row>
    <row r="16" spans="1:16" x14ac:dyDescent="0.25">
      <c r="A16" s="1943" t="s">
        <v>172</v>
      </c>
      <c r="B16" s="1943"/>
      <c r="C16" s="1943"/>
      <c r="D16" s="1943"/>
      <c r="E16" s="799"/>
      <c r="F16" s="799">
        <v>26</v>
      </c>
      <c r="G16" s="1950">
        <f>G76</f>
        <v>0</v>
      </c>
      <c r="H16" s="1950"/>
      <c r="I16" s="801">
        <f t="shared" si="2"/>
        <v>0</v>
      </c>
      <c r="J16" s="801">
        <f t="shared" si="2"/>
        <v>0</v>
      </c>
      <c r="K16" s="1950">
        <f t="shared" si="2"/>
        <v>20000</v>
      </c>
      <c r="L16" s="1863"/>
      <c r="M16" s="1950">
        <f t="shared" si="3"/>
        <v>20000</v>
      </c>
      <c r="N16" s="1863"/>
      <c r="O16" s="1950">
        <f t="shared" si="4"/>
        <v>20000</v>
      </c>
      <c r="P16" s="1863"/>
    </row>
    <row r="18" spans="1:16" x14ac:dyDescent="0.25">
      <c r="A18" s="1865" t="s">
        <v>1</v>
      </c>
      <c r="B18" s="1866"/>
      <c r="C18" s="1946" t="s">
        <v>0</v>
      </c>
      <c r="D18" s="1946"/>
      <c r="E18" s="1946"/>
      <c r="F18" s="1946"/>
      <c r="G18" s="1863">
        <v>2022</v>
      </c>
      <c r="H18" s="1863"/>
      <c r="I18" s="799">
        <v>2023</v>
      </c>
      <c r="J18" s="799">
        <v>2024</v>
      </c>
      <c r="K18" s="1863">
        <v>2025</v>
      </c>
      <c r="L18" s="1863"/>
      <c r="M18" s="1863">
        <v>2026</v>
      </c>
      <c r="N18" s="1863"/>
      <c r="O18" s="1863">
        <v>2027</v>
      </c>
      <c r="P18" s="1863"/>
    </row>
    <row r="19" spans="1:16" x14ac:dyDescent="0.25">
      <c r="A19" s="1867"/>
      <c r="B19" s="1868"/>
      <c r="C19" s="799" t="s">
        <v>61</v>
      </c>
      <c r="D19" s="799" t="s">
        <v>62</v>
      </c>
      <c r="E19" s="799" t="s">
        <v>35</v>
      </c>
      <c r="F19" s="817" t="s">
        <v>36</v>
      </c>
      <c r="G19" s="1822" t="s">
        <v>11</v>
      </c>
      <c r="H19" s="1823"/>
      <c r="I19" s="799" t="s">
        <v>11</v>
      </c>
      <c r="J19" s="799" t="s">
        <v>12</v>
      </c>
      <c r="K19" s="1822" t="s">
        <v>13</v>
      </c>
      <c r="L19" s="1823"/>
      <c r="M19" s="1822" t="s">
        <v>14</v>
      </c>
      <c r="N19" s="1823"/>
      <c r="O19" s="1822" t="s">
        <v>14</v>
      </c>
      <c r="P19" s="1823"/>
    </row>
    <row r="20" spans="1:16" x14ac:dyDescent="0.25">
      <c r="A20" s="1848" t="s">
        <v>63</v>
      </c>
      <c r="B20" s="1849"/>
      <c r="C20" s="247"/>
      <c r="D20" s="247"/>
      <c r="E20" s="247"/>
      <c r="F20" s="247"/>
      <c r="G20" s="1951">
        <f>G27</f>
        <v>21566.3</v>
      </c>
      <c r="H20" s="1951"/>
      <c r="I20" s="822">
        <f>I27</f>
        <v>38761.4</v>
      </c>
      <c r="J20" s="822">
        <f>J27</f>
        <v>20000</v>
      </c>
      <c r="K20" s="1951">
        <f>K27</f>
        <v>20000</v>
      </c>
      <c r="L20" s="1951"/>
      <c r="M20" s="1951">
        <f t="shared" ref="M20" si="5">M27</f>
        <v>20000</v>
      </c>
      <c r="N20" s="1951"/>
      <c r="O20" s="1951">
        <f t="shared" ref="O20" si="6">O27</f>
        <v>20000</v>
      </c>
      <c r="P20" s="1951"/>
    </row>
    <row r="21" spans="1:16" x14ac:dyDescent="0.25">
      <c r="A21" s="1851" t="s">
        <v>64</v>
      </c>
      <c r="B21" s="1852"/>
      <c r="C21" s="249">
        <v>2</v>
      </c>
      <c r="D21" s="247"/>
      <c r="E21" s="247"/>
      <c r="F21" s="247"/>
      <c r="G21" s="1952"/>
      <c r="H21" s="1952"/>
      <c r="I21" s="804"/>
      <c r="J21" s="251"/>
      <c r="K21" s="1952"/>
      <c r="L21" s="1952"/>
      <c r="M21" s="1952"/>
      <c r="N21" s="1952"/>
      <c r="O21" s="1952"/>
      <c r="P21" s="1952"/>
    </row>
    <row r="22" spans="1:16" x14ac:dyDescent="0.25">
      <c r="A22" s="1946"/>
      <c r="B22" s="1946"/>
      <c r="C22" s="247"/>
      <c r="D22" s="247"/>
      <c r="E22" s="247"/>
      <c r="F22" s="247"/>
      <c r="G22" s="1952"/>
      <c r="H22" s="1952"/>
      <c r="I22" s="804"/>
      <c r="J22" s="251"/>
      <c r="K22" s="1952"/>
      <c r="L22" s="1952"/>
      <c r="M22" s="1952"/>
      <c r="N22" s="1952"/>
      <c r="O22" s="1952"/>
      <c r="P22" s="1952"/>
    </row>
    <row r="23" spans="1:16" x14ac:dyDescent="0.25">
      <c r="A23" s="1946"/>
      <c r="B23" s="1946"/>
      <c r="C23" s="247"/>
      <c r="D23" s="247"/>
      <c r="E23" s="247"/>
      <c r="F23" s="247"/>
      <c r="G23" s="1952"/>
      <c r="H23" s="1952"/>
      <c r="I23" s="804"/>
      <c r="J23" s="251"/>
      <c r="K23" s="1952"/>
      <c r="L23" s="1952"/>
      <c r="M23" s="1952"/>
      <c r="N23" s="1952"/>
      <c r="O23" s="1952"/>
      <c r="P23" s="1952"/>
    </row>
    <row r="24" spans="1:16" x14ac:dyDescent="0.25">
      <c r="A24" s="1851" t="s">
        <v>65</v>
      </c>
      <c r="B24" s="1852"/>
      <c r="C24" s="249">
        <v>2</v>
      </c>
      <c r="D24" s="247"/>
      <c r="E24" s="247"/>
      <c r="F24" s="247"/>
      <c r="G24" s="1952"/>
      <c r="H24" s="1952"/>
      <c r="I24" s="804"/>
      <c r="J24" s="251"/>
      <c r="K24" s="1952" t="s">
        <v>231</v>
      </c>
      <c r="L24" s="1952"/>
      <c r="M24" s="1952"/>
      <c r="N24" s="1952"/>
      <c r="O24" s="1952"/>
      <c r="P24" s="1952"/>
    </row>
    <row r="25" spans="1:16" x14ac:dyDescent="0.25">
      <c r="A25" s="1946"/>
      <c r="B25" s="1946"/>
      <c r="C25" s="247"/>
      <c r="D25" s="247"/>
      <c r="E25" s="247"/>
      <c r="F25" s="247"/>
      <c r="G25" s="1952"/>
      <c r="H25" s="1952"/>
      <c r="I25" s="804"/>
      <c r="J25" s="251"/>
      <c r="K25" s="1952"/>
      <c r="L25" s="1952"/>
      <c r="M25" s="1952"/>
      <c r="N25" s="1952"/>
      <c r="O25" s="1952"/>
      <c r="P25" s="1952"/>
    </row>
    <row r="26" spans="1:16" x14ac:dyDescent="0.25">
      <c r="A26" s="1855"/>
      <c r="B26" s="1856"/>
      <c r="C26" s="247"/>
      <c r="D26" s="247"/>
      <c r="E26" s="247"/>
      <c r="F26" s="247"/>
      <c r="G26" s="1861"/>
      <c r="H26" s="1862"/>
      <c r="I26" s="804"/>
      <c r="J26" s="251"/>
      <c r="K26" s="1861"/>
      <c r="L26" s="1862"/>
      <c r="M26" s="1861"/>
      <c r="N26" s="1862"/>
      <c r="O26" s="1861"/>
      <c r="P26" s="1862"/>
    </row>
    <row r="27" spans="1:16" x14ac:dyDescent="0.25">
      <c r="A27" s="1851" t="s">
        <v>66</v>
      </c>
      <c r="B27" s="1852"/>
      <c r="C27" s="289">
        <v>1</v>
      </c>
      <c r="D27" s="247"/>
      <c r="E27" s="289" t="s">
        <v>232</v>
      </c>
      <c r="F27" s="247">
        <v>10</v>
      </c>
      <c r="G27" s="1861">
        <f>G14</f>
        <v>21566.3</v>
      </c>
      <c r="H27" s="1862"/>
      <c r="I27" s="816">
        <f>I14</f>
        <v>38761.4</v>
      </c>
      <c r="J27" s="816">
        <f>J14</f>
        <v>20000</v>
      </c>
      <c r="K27" s="1861">
        <f>K14</f>
        <v>20000</v>
      </c>
      <c r="L27" s="1862"/>
      <c r="M27" s="1861">
        <f>M14</f>
        <v>20000</v>
      </c>
      <c r="N27" s="1862"/>
      <c r="O27" s="1861">
        <f>O14</f>
        <v>20000</v>
      </c>
      <c r="P27" s="1862"/>
    </row>
    <row r="28" spans="1:16" x14ac:dyDescent="0.25">
      <c r="A28" s="1855"/>
      <c r="B28" s="1856"/>
      <c r="C28" s="247"/>
      <c r="D28" s="247"/>
      <c r="E28" s="247"/>
      <c r="F28" s="247"/>
      <c r="G28" s="1822"/>
      <c r="H28" s="1823"/>
      <c r="I28" s="799"/>
      <c r="J28" s="247"/>
      <c r="K28" s="1855"/>
      <c r="L28" s="1856"/>
      <c r="M28" s="1855"/>
      <c r="N28" s="1856"/>
      <c r="O28" s="1855"/>
      <c r="P28" s="1856"/>
    </row>
    <row r="30" spans="1:16" x14ac:dyDescent="0.25">
      <c r="A30" s="1934" t="s">
        <v>457</v>
      </c>
      <c r="B30" s="1953"/>
      <c r="C30" s="1953"/>
      <c r="D30" s="1953"/>
      <c r="E30" s="1953"/>
      <c r="F30" s="1953"/>
      <c r="G30" s="1953"/>
      <c r="H30" s="1953"/>
      <c r="I30" s="1953"/>
      <c r="J30" s="1953"/>
      <c r="K30" s="1953"/>
      <c r="L30" s="1953"/>
      <c r="M30" s="1953"/>
      <c r="N30" s="1953"/>
      <c r="O30" s="1953"/>
      <c r="P30" s="1954"/>
    </row>
    <row r="31" spans="1:16" x14ac:dyDescent="0.25">
      <c r="A31" s="1863" t="s">
        <v>1</v>
      </c>
      <c r="B31" s="1863"/>
      <c r="C31" s="1863"/>
      <c r="D31" s="1863" t="s">
        <v>0</v>
      </c>
      <c r="E31" s="1863"/>
      <c r="F31" s="1863"/>
      <c r="G31" s="1863" t="s">
        <v>71</v>
      </c>
      <c r="H31" s="1863"/>
      <c r="I31" s="1863"/>
      <c r="J31" s="1863"/>
      <c r="K31" s="1863" t="s">
        <v>69</v>
      </c>
      <c r="L31" s="1863"/>
      <c r="M31" s="1863"/>
      <c r="N31" s="1863" t="s">
        <v>72</v>
      </c>
      <c r="O31" s="1863"/>
      <c r="P31" s="1863"/>
    </row>
    <row r="32" spans="1:16" ht="54.6" x14ac:dyDescent="0.25">
      <c r="A32" s="1863"/>
      <c r="B32" s="1863"/>
      <c r="C32" s="1863"/>
      <c r="D32" s="799" t="s">
        <v>35</v>
      </c>
      <c r="E32" s="1955" t="s">
        <v>53</v>
      </c>
      <c r="F32" s="1955"/>
      <c r="G32" s="1956" t="s">
        <v>50</v>
      </c>
      <c r="H32" s="1956"/>
      <c r="I32" s="818" t="s">
        <v>51</v>
      </c>
      <c r="J32" s="818" t="s">
        <v>52</v>
      </c>
      <c r="K32" s="818" t="s">
        <v>50</v>
      </c>
      <c r="L32" s="818" t="s">
        <v>51</v>
      </c>
      <c r="M32" s="818" t="s">
        <v>52</v>
      </c>
      <c r="N32" s="818" t="s">
        <v>50</v>
      </c>
      <c r="O32" s="818" t="s">
        <v>51</v>
      </c>
      <c r="P32" s="818" t="s">
        <v>52</v>
      </c>
    </row>
    <row r="33" spans="1:16" ht="14.4" x14ac:dyDescent="0.25">
      <c r="A33" s="1943" t="s">
        <v>9</v>
      </c>
      <c r="B33" s="1943"/>
      <c r="C33" s="1943"/>
      <c r="D33" s="247"/>
      <c r="E33" s="1863"/>
      <c r="F33" s="1863"/>
      <c r="G33" s="2025">
        <f>G34</f>
        <v>20000</v>
      </c>
      <c r="H33" s="2026"/>
      <c r="I33" s="290"/>
      <c r="J33" s="290"/>
      <c r="K33" s="291">
        <f>K34</f>
        <v>20000</v>
      </c>
      <c r="L33" s="290"/>
      <c r="M33" s="290"/>
      <c r="N33" s="291">
        <f>N34</f>
        <v>20000</v>
      </c>
      <c r="O33" s="290"/>
      <c r="P33" s="290"/>
    </row>
    <row r="34" spans="1:16" s="255" customFormat="1" x14ac:dyDescent="0.25">
      <c r="A34" s="1960" t="s">
        <v>233</v>
      </c>
      <c r="B34" s="1960"/>
      <c r="C34" s="1960"/>
      <c r="D34" s="813" t="s">
        <v>58</v>
      </c>
      <c r="E34" s="1961"/>
      <c r="F34" s="1961"/>
      <c r="G34" s="1962">
        <f>G39</f>
        <v>20000</v>
      </c>
      <c r="H34" s="1961"/>
      <c r="I34" s="813"/>
      <c r="J34" s="813"/>
      <c r="K34" s="814">
        <f>K39</f>
        <v>20000</v>
      </c>
      <c r="L34" s="813"/>
      <c r="M34" s="813"/>
      <c r="N34" s="814">
        <f>N39</f>
        <v>20000</v>
      </c>
      <c r="O34" s="813"/>
      <c r="P34" s="813"/>
    </row>
    <row r="35" spans="1:16" s="255" customFormat="1" x14ac:dyDescent="0.25">
      <c r="A35" s="1826" t="s">
        <v>55</v>
      </c>
      <c r="B35" s="1827"/>
      <c r="C35" s="1828"/>
      <c r="D35" s="813" t="s">
        <v>59</v>
      </c>
      <c r="E35" s="1829"/>
      <c r="F35" s="1830"/>
      <c r="G35" s="1829"/>
      <c r="H35" s="1830"/>
      <c r="I35" s="813"/>
      <c r="J35" s="813"/>
      <c r="K35" s="813"/>
      <c r="L35" s="813"/>
      <c r="M35" s="813"/>
      <c r="N35" s="813"/>
      <c r="O35" s="813"/>
      <c r="P35" s="813"/>
    </row>
    <row r="36" spans="1:16" s="255" customFormat="1" x14ac:dyDescent="0.25">
      <c r="A36" s="1829"/>
      <c r="B36" s="1833"/>
      <c r="C36" s="1830"/>
      <c r="D36" s="813"/>
      <c r="E36" s="1829"/>
      <c r="F36" s="1830"/>
      <c r="G36" s="1829"/>
      <c r="H36" s="1830"/>
      <c r="I36" s="813"/>
      <c r="J36" s="813"/>
      <c r="K36" s="813"/>
      <c r="L36" s="813"/>
      <c r="M36" s="813"/>
      <c r="N36" s="813"/>
      <c r="O36" s="813"/>
      <c r="P36" s="813"/>
    </row>
    <row r="37" spans="1:16" s="255" customFormat="1" x14ac:dyDescent="0.25">
      <c r="A37" s="1826"/>
      <c r="B37" s="1827"/>
      <c r="C37" s="1828"/>
      <c r="D37" s="813"/>
      <c r="E37" s="1829"/>
      <c r="F37" s="1830"/>
      <c r="G37" s="1829"/>
      <c r="H37" s="1830"/>
      <c r="I37" s="813"/>
      <c r="J37" s="813"/>
      <c r="K37" s="813"/>
      <c r="L37" s="813"/>
      <c r="M37" s="813"/>
      <c r="N37" s="813"/>
      <c r="O37" s="813"/>
      <c r="P37" s="813"/>
    </row>
    <row r="38" spans="1:16" x14ac:dyDescent="0.25">
      <c r="A38" s="1943"/>
      <c r="B38" s="1943"/>
      <c r="C38" s="1943"/>
      <c r="D38" s="247"/>
      <c r="E38" s="1863"/>
      <c r="F38" s="1863"/>
      <c r="G38" s="1863"/>
      <c r="H38" s="1863"/>
      <c r="I38" s="799"/>
      <c r="J38" s="799"/>
      <c r="K38" s="799"/>
      <c r="L38" s="799"/>
      <c r="M38" s="799"/>
      <c r="N38" s="799"/>
      <c r="O38" s="799"/>
      <c r="P38" s="799"/>
    </row>
    <row r="39" spans="1:16" ht="14.4" x14ac:dyDescent="0.25">
      <c r="A39" s="1943" t="s">
        <v>9</v>
      </c>
      <c r="B39" s="1943"/>
      <c r="C39" s="1943"/>
      <c r="D39" s="247"/>
      <c r="E39" s="1863"/>
      <c r="F39" s="1863"/>
      <c r="G39" s="2025">
        <f>G41</f>
        <v>20000</v>
      </c>
      <c r="H39" s="2026"/>
      <c r="I39" s="290"/>
      <c r="J39" s="290"/>
      <c r="K39" s="291">
        <f>K41</f>
        <v>20000</v>
      </c>
      <c r="L39" s="290"/>
      <c r="M39" s="290"/>
      <c r="N39" s="291">
        <f>N41</f>
        <v>20000</v>
      </c>
      <c r="O39" s="290"/>
      <c r="P39" s="290"/>
    </row>
    <row r="40" spans="1:16" s="255" customFormat="1" x14ac:dyDescent="0.25">
      <c r="A40" s="1960" t="s">
        <v>56</v>
      </c>
      <c r="B40" s="1960"/>
      <c r="C40" s="1960"/>
      <c r="D40" s="813"/>
      <c r="E40" s="1961"/>
      <c r="F40" s="1961"/>
      <c r="G40" s="1961"/>
      <c r="H40" s="1961"/>
      <c r="I40" s="813"/>
      <c r="J40" s="813"/>
      <c r="K40" s="813"/>
      <c r="L40" s="813"/>
      <c r="M40" s="813"/>
      <c r="N40" s="813"/>
      <c r="O40" s="813"/>
      <c r="P40" s="813"/>
    </row>
    <row r="41" spans="1:16" s="255" customFormat="1" x14ac:dyDescent="0.25">
      <c r="A41" s="1960" t="s">
        <v>57</v>
      </c>
      <c r="B41" s="1960"/>
      <c r="C41" s="1960"/>
      <c r="D41" s="813">
        <v>4</v>
      </c>
      <c r="E41" s="1961">
        <v>1</v>
      </c>
      <c r="F41" s="1961"/>
      <c r="G41" s="1962">
        <f>K27</f>
        <v>20000</v>
      </c>
      <c r="H41" s="1961"/>
      <c r="I41" s="813"/>
      <c r="J41" s="813"/>
      <c r="K41" s="814">
        <f>M27</f>
        <v>20000</v>
      </c>
      <c r="L41" s="813"/>
      <c r="M41" s="813"/>
      <c r="N41" s="814">
        <f>O27</f>
        <v>20000</v>
      </c>
      <c r="O41" s="813"/>
      <c r="P41" s="813"/>
    </row>
    <row r="42" spans="1:16" x14ac:dyDescent="0.25">
      <c r="A42" s="1943"/>
      <c r="B42" s="1943"/>
      <c r="C42" s="1943"/>
      <c r="D42" s="247"/>
      <c r="E42" s="1863"/>
      <c r="F42" s="1863"/>
      <c r="G42" s="1863"/>
      <c r="H42" s="1863"/>
      <c r="I42" s="799"/>
      <c r="J42" s="799"/>
      <c r="K42" s="799"/>
      <c r="L42" s="799"/>
      <c r="M42" s="799"/>
      <c r="N42" s="799"/>
      <c r="O42" s="799"/>
      <c r="P42" s="799"/>
    </row>
    <row r="44" spans="1:16" ht="14.4" x14ac:dyDescent="0.25">
      <c r="A44" s="1945" t="s">
        <v>458</v>
      </c>
      <c r="B44" s="1945"/>
      <c r="C44" s="1945"/>
      <c r="D44" s="1945"/>
      <c r="E44" s="1945"/>
      <c r="F44" s="1945"/>
      <c r="G44" s="1945"/>
      <c r="H44" s="1945"/>
      <c r="I44" s="1945"/>
      <c r="J44" s="1945"/>
      <c r="K44" s="1945"/>
      <c r="L44" s="1945"/>
      <c r="M44" s="1945"/>
      <c r="N44" s="1945"/>
      <c r="O44" s="1945"/>
      <c r="P44" s="1945"/>
    </row>
    <row r="45" spans="1:16" x14ac:dyDescent="0.25">
      <c r="A45" s="1863" t="s">
        <v>1</v>
      </c>
      <c r="B45" s="1863"/>
      <c r="C45" s="1863" t="s">
        <v>0</v>
      </c>
      <c r="D45" s="1863"/>
      <c r="E45" s="1863"/>
      <c r="F45" s="1863"/>
      <c r="G45" s="1863"/>
      <c r="H45" s="1863"/>
      <c r="I45" s="1865" t="s">
        <v>10</v>
      </c>
      <c r="J45" s="1866"/>
      <c r="K45" s="799">
        <v>2022</v>
      </c>
      <c r="L45" s="799">
        <v>2023</v>
      </c>
      <c r="M45" s="799">
        <v>2024</v>
      </c>
      <c r="N45" s="799">
        <v>2025</v>
      </c>
      <c r="O45" s="799">
        <v>2026</v>
      </c>
      <c r="P45" s="799">
        <v>2027</v>
      </c>
    </row>
    <row r="46" spans="1:16" ht="42.6" x14ac:dyDescent="0.25">
      <c r="A46" s="1863"/>
      <c r="B46" s="1863"/>
      <c r="C46" s="817" t="s">
        <v>3</v>
      </c>
      <c r="D46" s="817" t="s">
        <v>4</v>
      </c>
      <c r="E46" s="817" t="s">
        <v>5</v>
      </c>
      <c r="F46" s="817" t="s">
        <v>6</v>
      </c>
      <c r="G46" s="817" t="s">
        <v>7</v>
      </c>
      <c r="H46" s="817" t="s">
        <v>8</v>
      </c>
      <c r="I46" s="1867"/>
      <c r="J46" s="1868"/>
      <c r="K46" s="818" t="s">
        <v>11</v>
      </c>
      <c r="L46" s="818" t="s">
        <v>11</v>
      </c>
      <c r="M46" s="818" t="s">
        <v>12</v>
      </c>
      <c r="N46" s="818" t="s">
        <v>13</v>
      </c>
      <c r="O46" s="818" t="s">
        <v>14</v>
      </c>
      <c r="P46" s="818" t="s">
        <v>14</v>
      </c>
    </row>
    <row r="47" spans="1:16" x14ac:dyDescent="0.25">
      <c r="A47" s="1839" t="s">
        <v>9</v>
      </c>
      <c r="B47" s="1841"/>
      <c r="C47" s="256"/>
      <c r="D47" s="256"/>
      <c r="E47" s="256"/>
      <c r="F47" s="256"/>
      <c r="G47" s="256"/>
      <c r="H47" s="256"/>
      <c r="I47" s="1874"/>
      <c r="J47" s="1845"/>
      <c r="K47" s="257"/>
      <c r="L47" s="257"/>
      <c r="M47" s="256"/>
      <c r="N47" s="256"/>
      <c r="O47" s="256"/>
      <c r="P47" s="256"/>
    </row>
    <row r="48" spans="1:16" x14ac:dyDescent="0.25">
      <c r="A48" s="1851"/>
      <c r="B48" s="1852"/>
      <c r="C48" s="247"/>
      <c r="D48" s="247"/>
      <c r="E48" s="247"/>
      <c r="F48" s="247"/>
      <c r="G48" s="247"/>
      <c r="H48" s="879"/>
      <c r="I48" s="1855"/>
      <c r="J48" s="1856"/>
      <c r="K48" s="799"/>
      <c r="L48" s="799"/>
      <c r="M48" s="880"/>
      <c r="N48" s="881"/>
      <c r="O48" s="881"/>
      <c r="P48" s="247"/>
    </row>
    <row r="49" spans="1:16" x14ac:dyDescent="0.25">
      <c r="A49" s="1855"/>
      <c r="B49" s="1856"/>
      <c r="C49" s="247"/>
      <c r="D49" s="247"/>
      <c r="E49" s="247"/>
      <c r="F49" s="247"/>
      <c r="G49" s="247"/>
      <c r="H49" s="247"/>
      <c r="I49" s="1855"/>
      <c r="J49" s="1856"/>
      <c r="K49" s="799"/>
      <c r="L49" s="799"/>
      <c r="M49" s="247"/>
      <c r="N49" s="247"/>
      <c r="O49" s="247"/>
      <c r="P49" s="247"/>
    </row>
    <row r="50" spans="1:16" x14ac:dyDescent="0.25">
      <c r="A50" s="1855"/>
      <c r="B50" s="1931"/>
    </row>
    <row r="51" spans="1:16" x14ac:dyDescent="0.25">
      <c r="A51" s="1968" t="s">
        <v>15</v>
      </c>
      <c r="B51" s="1968"/>
      <c r="C51" s="1968"/>
      <c r="D51" s="1968"/>
      <c r="E51" s="1968"/>
      <c r="F51" s="1968"/>
      <c r="G51" s="1968"/>
      <c r="H51" s="1968"/>
      <c r="I51" s="1968"/>
      <c r="J51" s="1968"/>
      <c r="K51" s="1968"/>
      <c r="L51" s="1968"/>
      <c r="M51" s="1968"/>
      <c r="N51" s="1968"/>
      <c r="O51" s="1968"/>
      <c r="P51" s="1969"/>
    </row>
    <row r="52" spans="1:16" x14ac:dyDescent="0.25">
      <c r="A52" s="1869"/>
      <c r="B52" s="1870"/>
      <c r="C52" s="1869"/>
      <c r="D52" s="1871"/>
      <c r="E52" s="1871"/>
      <c r="F52" s="1871"/>
      <c r="G52" s="1871"/>
      <c r="H52" s="1871"/>
      <c r="I52" s="1871"/>
      <c r="J52" s="1871"/>
      <c r="K52" s="1871"/>
      <c r="L52" s="1871"/>
      <c r="M52" s="1871"/>
      <c r="N52" s="1870"/>
      <c r="O52" s="1970" t="s">
        <v>0</v>
      </c>
      <c r="P52" s="1970"/>
    </row>
    <row r="53" spans="1:16" x14ac:dyDescent="0.25">
      <c r="A53" s="1973" t="s">
        <v>16</v>
      </c>
      <c r="B53" s="1973"/>
      <c r="C53" s="1869" t="s">
        <v>779</v>
      </c>
      <c r="D53" s="1871"/>
      <c r="E53" s="1871"/>
      <c r="F53" s="1871"/>
      <c r="G53" s="1871"/>
      <c r="H53" s="1871"/>
      <c r="I53" s="1871"/>
      <c r="J53" s="1871"/>
      <c r="K53" s="1871"/>
      <c r="L53" s="1871"/>
      <c r="M53" s="1871"/>
      <c r="N53" s="1870"/>
      <c r="O53" s="1974" t="s">
        <v>498</v>
      </c>
      <c r="P53" s="1974"/>
    </row>
    <row r="54" spans="1:16" x14ac:dyDescent="0.25">
      <c r="A54" s="1973" t="s">
        <v>17</v>
      </c>
      <c r="B54" s="1973"/>
      <c r="C54" s="1869" t="s">
        <v>235</v>
      </c>
      <c r="D54" s="1871"/>
      <c r="E54" s="1871"/>
      <c r="F54" s="1871"/>
      <c r="G54" s="1871"/>
      <c r="H54" s="1871"/>
      <c r="I54" s="1871"/>
      <c r="J54" s="1871"/>
      <c r="K54" s="1871"/>
      <c r="L54" s="1871"/>
      <c r="M54" s="1871"/>
      <c r="N54" s="1870"/>
      <c r="O54" s="1970">
        <v>61</v>
      </c>
      <c r="P54" s="1970"/>
    </row>
    <row r="55" spans="1:16" x14ac:dyDescent="0.25">
      <c r="A55" s="1973" t="s">
        <v>18</v>
      </c>
      <c r="B55" s="1973"/>
      <c r="C55" s="1869" t="s">
        <v>780</v>
      </c>
      <c r="D55" s="1871"/>
      <c r="E55" s="1871"/>
      <c r="F55" s="1871"/>
      <c r="G55" s="1871"/>
      <c r="H55" s="1871"/>
      <c r="I55" s="1871"/>
      <c r="J55" s="1871"/>
      <c r="K55" s="1871"/>
      <c r="L55" s="1871"/>
      <c r="M55" s="1871"/>
      <c r="N55" s="1870"/>
      <c r="O55" s="1974" t="s">
        <v>407</v>
      </c>
      <c r="P55" s="1974"/>
    </row>
    <row r="56" spans="1:16" x14ac:dyDescent="0.25">
      <c r="A56" s="259"/>
      <c r="B56" s="259"/>
      <c r="C56" s="259"/>
      <c r="D56" s="259"/>
      <c r="E56" s="259"/>
      <c r="F56" s="259"/>
      <c r="G56" s="259"/>
      <c r="H56" s="259"/>
      <c r="I56" s="259"/>
      <c r="J56" s="259"/>
      <c r="K56" s="259"/>
      <c r="L56" s="259"/>
      <c r="M56" s="259"/>
      <c r="N56" s="259"/>
      <c r="O56" s="259"/>
      <c r="P56" s="259"/>
    </row>
    <row r="57" spans="1:16" x14ac:dyDescent="0.25">
      <c r="A57" s="1975" t="s">
        <v>463</v>
      </c>
      <c r="B57" s="1975"/>
      <c r="C57" s="1975"/>
      <c r="D57" s="1975"/>
      <c r="E57" s="1975"/>
      <c r="F57" s="1975"/>
      <c r="G57" s="1975"/>
      <c r="H57" s="1975"/>
      <c r="I57" s="1975"/>
      <c r="J57" s="1975"/>
      <c r="K57" s="1975"/>
      <c r="L57" s="1975"/>
      <c r="M57" s="1975"/>
      <c r="N57" s="1975"/>
      <c r="O57" s="1975"/>
      <c r="P57" s="1975"/>
    </row>
    <row r="58" spans="1:16" ht="35.25" customHeight="1" x14ac:dyDescent="0.25">
      <c r="A58" s="2027" t="s">
        <v>21</v>
      </c>
      <c r="B58" s="1727"/>
      <c r="C58" s="1728"/>
      <c r="D58" s="1790" t="s">
        <v>499</v>
      </c>
      <c r="E58" s="1881"/>
      <c r="F58" s="1881"/>
      <c r="G58" s="1881"/>
      <c r="H58" s="1881"/>
      <c r="I58" s="1881"/>
      <c r="J58" s="1881"/>
      <c r="K58" s="1881"/>
      <c r="L58" s="1881"/>
      <c r="M58" s="1881"/>
      <c r="N58" s="1881"/>
      <c r="O58" s="1881"/>
      <c r="P58" s="2028"/>
    </row>
    <row r="59" spans="1:16" ht="79.5" customHeight="1" x14ac:dyDescent="0.25">
      <c r="A59" s="2029" t="s">
        <v>409</v>
      </c>
      <c r="B59" s="1732"/>
      <c r="C59" s="1733"/>
      <c r="D59" s="1578" t="s">
        <v>500</v>
      </c>
      <c r="E59" s="1579"/>
      <c r="F59" s="1579"/>
      <c r="G59" s="1579"/>
      <c r="H59" s="1579"/>
      <c r="I59" s="1579"/>
      <c r="J59" s="1579"/>
      <c r="K59" s="1579"/>
      <c r="L59" s="1579"/>
      <c r="M59" s="1579"/>
      <c r="N59" s="1579"/>
      <c r="O59" s="1579"/>
      <c r="P59" s="1580"/>
    </row>
    <row r="60" spans="1:16" ht="33.75" customHeight="1" x14ac:dyDescent="0.25">
      <c r="A60" s="1871" t="s">
        <v>23</v>
      </c>
      <c r="B60" s="1871"/>
      <c r="C60" s="1870"/>
      <c r="D60" s="1790" t="s">
        <v>501</v>
      </c>
      <c r="E60" s="1881"/>
      <c r="F60" s="1881"/>
      <c r="G60" s="1881"/>
      <c r="H60" s="1881"/>
      <c r="I60" s="1881"/>
      <c r="J60" s="1881"/>
      <c r="K60" s="1881"/>
      <c r="L60" s="1881"/>
      <c r="M60" s="1881"/>
      <c r="N60" s="1881"/>
      <c r="O60" s="1881"/>
      <c r="P60" s="2028"/>
    </row>
    <row r="61" spans="1:16" x14ac:dyDescent="0.25">
      <c r="A61" s="1313" t="s">
        <v>20</v>
      </c>
      <c r="B61" s="1313"/>
      <c r="C61" s="1313"/>
      <c r="D61" s="1313"/>
      <c r="E61" s="1313"/>
      <c r="F61" s="1313"/>
      <c r="G61" s="1313"/>
      <c r="H61" s="1313"/>
      <c r="I61" s="1313"/>
      <c r="J61" s="1313"/>
      <c r="K61" s="1313"/>
      <c r="L61" s="1313"/>
      <c r="M61" s="1313"/>
      <c r="N61" s="1313"/>
      <c r="O61" s="1313"/>
      <c r="P61" s="1313"/>
    </row>
    <row r="62" spans="1:16" x14ac:dyDescent="0.25">
      <c r="A62" s="1995" t="s">
        <v>24</v>
      </c>
      <c r="B62" s="1997" t="s">
        <v>0</v>
      </c>
      <c r="C62" s="1894" t="s">
        <v>1</v>
      </c>
      <c r="D62" s="1895"/>
      <c r="E62" s="1895"/>
      <c r="F62" s="1895"/>
      <c r="G62" s="1895"/>
      <c r="H62" s="1895"/>
      <c r="I62" s="1895"/>
      <c r="J62" s="1721" t="s">
        <v>28</v>
      </c>
      <c r="K62" s="260">
        <v>2022</v>
      </c>
      <c r="L62" s="260">
        <v>2023</v>
      </c>
      <c r="M62" s="260">
        <v>2024</v>
      </c>
      <c r="N62" s="260">
        <v>2025</v>
      </c>
      <c r="O62" s="260">
        <v>2026</v>
      </c>
      <c r="P62" s="260">
        <v>2027</v>
      </c>
    </row>
    <row r="63" spans="1:16" ht="42.6" x14ac:dyDescent="0.25">
      <c r="A63" s="1996"/>
      <c r="B63" s="1715"/>
      <c r="C63" s="1718"/>
      <c r="D63" s="1719"/>
      <c r="E63" s="1719"/>
      <c r="F63" s="1719"/>
      <c r="G63" s="1719"/>
      <c r="H63" s="1719"/>
      <c r="I63" s="1719"/>
      <c r="J63" s="1721"/>
      <c r="K63" s="211" t="s">
        <v>11</v>
      </c>
      <c r="L63" s="211" t="s">
        <v>11</v>
      </c>
      <c r="M63" s="211" t="s">
        <v>12</v>
      </c>
      <c r="N63" s="211" t="s">
        <v>13</v>
      </c>
      <c r="O63" s="211" t="s">
        <v>14</v>
      </c>
      <c r="P63" s="211" t="s">
        <v>14</v>
      </c>
    </row>
    <row r="64" spans="1:16" ht="48.75" customHeight="1" x14ac:dyDescent="0.25">
      <c r="A64" s="781" t="s">
        <v>25</v>
      </c>
      <c r="B64" s="777" t="s">
        <v>179</v>
      </c>
      <c r="C64" s="2022" t="s">
        <v>502</v>
      </c>
      <c r="D64" s="2023"/>
      <c r="E64" s="2023"/>
      <c r="F64" s="2023"/>
      <c r="G64" s="2023"/>
      <c r="H64" s="2023"/>
      <c r="I64" s="2024"/>
      <c r="J64" s="777" t="s">
        <v>95</v>
      </c>
      <c r="K64" s="179"/>
      <c r="L64" s="886">
        <v>10</v>
      </c>
      <c r="M64" s="886">
        <v>40</v>
      </c>
      <c r="N64" s="901">
        <v>40</v>
      </c>
      <c r="O64" s="901">
        <v>40</v>
      </c>
      <c r="P64" s="901">
        <v>40</v>
      </c>
    </row>
    <row r="65" spans="1:16" ht="36" customHeight="1" x14ac:dyDescent="0.25">
      <c r="A65" s="2030" t="s">
        <v>503</v>
      </c>
      <c r="B65" s="777" t="s">
        <v>243</v>
      </c>
      <c r="C65" s="2019" t="s">
        <v>504</v>
      </c>
      <c r="D65" s="2020"/>
      <c r="E65" s="2020"/>
      <c r="F65" s="2020"/>
      <c r="G65" s="2020"/>
      <c r="H65" s="2020"/>
      <c r="I65" s="2021"/>
      <c r="J65" s="777" t="s">
        <v>106</v>
      </c>
      <c r="K65" s="179">
        <v>14</v>
      </c>
      <c r="L65" s="179">
        <v>54</v>
      </c>
      <c r="M65" s="886">
        <v>200</v>
      </c>
      <c r="N65" s="902">
        <v>175</v>
      </c>
      <c r="O65" s="902">
        <v>175</v>
      </c>
      <c r="P65" s="902">
        <v>175</v>
      </c>
    </row>
    <row r="66" spans="1:16" ht="34.5" customHeight="1" x14ac:dyDescent="0.25">
      <c r="A66" s="2031"/>
      <c r="B66" s="777" t="s">
        <v>107</v>
      </c>
      <c r="C66" s="2032" t="s">
        <v>505</v>
      </c>
      <c r="D66" s="2033"/>
      <c r="E66" s="2033"/>
      <c r="F66" s="2033"/>
      <c r="G66" s="2033"/>
      <c r="H66" s="2033"/>
      <c r="I66" s="2034"/>
      <c r="J66" s="777" t="s">
        <v>106</v>
      </c>
      <c r="K66" s="179"/>
      <c r="L66" s="179"/>
      <c r="M66" s="886"/>
      <c r="N66" s="902">
        <v>2</v>
      </c>
      <c r="O66" s="902">
        <v>2</v>
      </c>
      <c r="P66" s="902">
        <v>2</v>
      </c>
    </row>
    <row r="67" spans="1:16" x14ac:dyDescent="0.25">
      <c r="A67" s="2030" t="s">
        <v>27</v>
      </c>
      <c r="B67" s="777" t="s">
        <v>127</v>
      </c>
      <c r="C67" s="2019" t="s">
        <v>506</v>
      </c>
      <c r="D67" s="2020"/>
      <c r="E67" s="2020"/>
      <c r="F67" s="2020"/>
      <c r="G67" s="2020"/>
      <c r="H67" s="2020"/>
      <c r="I67" s="2021"/>
      <c r="J67" s="774" t="s">
        <v>95</v>
      </c>
      <c r="K67" s="179"/>
      <c r="L67" s="179"/>
      <c r="M67" s="886"/>
      <c r="N67" s="902">
        <v>100</v>
      </c>
      <c r="O67" s="902">
        <v>100</v>
      </c>
      <c r="P67" s="902">
        <v>100</v>
      </c>
    </row>
    <row r="68" spans="1:16" x14ac:dyDescent="0.25">
      <c r="A68" s="2035"/>
      <c r="B68" s="777" t="s">
        <v>130</v>
      </c>
      <c r="C68" s="2032" t="s">
        <v>507</v>
      </c>
      <c r="D68" s="2033"/>
      <c r="E68" s="2033"/>
      <c r="F68" s="2033"/>
      <c r="G68" s="2033"/>
      <c r="H68" s="2033"/>
      <c r="I68" s="2034"/>
      <c r="J68" s="774" t="s">
        <v>95</v>
      </c>
      <c r="K68" s="179"/>
      <c r="L68" s="179"/>
      <c r="M68" s="886"/>
      <c r="N68" s="902">
        <v>100</v>
      </c>
      <c r="O68" s="902">
        <v>100</v>
      </c>
      <c r="P68" s="902">
        <v>100</v>
      </c>
    </row>
    <row r="69" spans="1:16" ht="45" customHeight="1" x14ac:dyDescent="0.25">
      <c r="A69" s="2031"/>
      <c r="B69" s="774" t="s">
        <v>194</v>
      </c>
      <c r="C69" s="2036" t="s">
        <v>508</v>
      </c>
      <c r="D69" s="2036"/>
      <c r="E69" s="2036"/>
      <c r="F69" s="2036"/>
      <c r="G69" s="2036"/>
      <c r="H69" s="2036"/>
      <c r="I69" s="2036"/>
      <c r="J69" s="774" t="s">
        <v>95</v>
      </c>
      <c r="K69" s="179">
        <v>83</v>
      </c>
      <c r="L69" s="179">
        <v>18.63</v>
      </c>
      <c r="M69" s="886">
        <v>100</v>
      </c>
      <c r="N69" s="902">
        <v>100</v>
      </c>
      <c r="O69" s="902">
        <v>100</v>
      </c>
      <c r="P69" s="902">
        <v>100</v>
      </c>
    </row>
    <row r="70" spans="1:16" x14ac:dyDescent="0.25">
      <c r="A70" s="259"/>
      <c r="B70" s="259"/>
      <c r="C70" s="259"/>
      <c r="D70" s="259"/>
      <c r="E70" s="259"/>
      <c r="F70" s="259"/>
      <c r="G70" s="259"/>
      <c r="H70" s="259"/>
      <c r="I70" s="259"/>
      <c r="J70" s="259"/>
      <c r="K70" s="259"/>
      <c r="L70" s="259"/>
      <c r="M70" s="259"/>
      <c r="N70" s="259"/>
      <c r="O70" s="259"/>
      <c r="P70" s="259"/>
    </row>
    <row r="71" spans="1:16" ht="14.4" x14ac:dyDescent="0.25">
      <c r="A71" s="2037" t="s">
        <v>473</v>
      </c>
      <c r="B71" s="2038"/>
      <c r="C71" s="2038"/>
      <c r="D71" s="2038"/>
      <c r="E71" s="2038"/>
      <c r="F71" s="2038"/>
      <c r="G71" s="2038"/>
      <c r="H71" s="2038"/>
      <c r="I71" s="2038"/>
      <c r="J71" s="2038"/>
      <c r="K71" s="2038"/>
      <c r="L71" s="2038"/>
      <c r="M71" s="2038"/>
      <c r="N71" s="2038"/>
      <c r="O71" s="2038"/>
      <c r="P71" s="2039"/>
    </row>
    <row r="72" spans="1:16" x14ac:dyDescent="0.25">
      <c r="A72" s="1894" t="s">
        <v>1</v>
      </c>
      <c r="B72" s="1895"/>
      <c r="C72" s="1895"/>
      <c r="D72" s="1896"/>
      <c r="E72" s="1921" t="s">
        <v>0</v>
      </c>
      <c r="F72" s="1922"/>
      <c r="G72" s="1997">
        <v>2022</v>
      </c>
      <c r="H72" s="1997"/>
      <c r="I72" s="809">
        <v>2023</v>
      </c>
      <c r="J72" s="809">
        <v>2024</v>
      </c>
      <c r="K72" s="1970">
        <v>2025</v>
      </c>
      <c r="L72" s="1970"/>
      <c r="M72" s="1970">
        <v>2026</v>
      </c>
      <c r="N72" s="1970"/>
      <c r="O72" s="1970">
        <v>2027</v>
      </c>
      <c r="P72" s="1970"/>
    </row>
    <row r="73" spans="1:16" x14ac:dyDescent="0.25">
      <c r="A73" s="1897"/>
      <c r="B73" s="1898"/>
      <c r="C73" s="1898"/>
      <c r="D73" s="1899"/>
      <c r="E73" s="809" t="s">
        <v>38</v>
      </c>
      <c r="F73" s="780" t="s">
        <v>39</v>
      </c>
      <c r="G73" s="1921" t="s">
        <v>11</v>
      </c>
      <c r="H73" s="1922"/>
      <c r="I73" s="809" t="s">
        <v>11</v>
      </c>
      <c r="J73" s="809" t="s">
        <v>12</v>
      </c>
      <c r="K73" s="1921" t="s">
        <v>13</v>
      </c>
      <c r="L73" s="1922"/>
      <c r="M73" s="1921" t="s">
        <v>14</v>
      </c>
      <c r="N73" s="1922"/>
      <c r="O73" s="1921" t="s">
        <v>14</v>
      </c>
      <c r="P73" s="1922"/>
    </row>
    <row r="74" spans="1:16" x14ac:dyDescent="0.25">
      <c r="A74" s="1937" t="s">
        <v>474</v>
      </c>
      <c r="B74" s="1938"/>
      <c r="C74" s="1938"/>
      <c r="D74" s="1939"/>
      <c r="E74" s="263" t="s">
        <v>224</v>
      </c>
      <c r="F74" s="809"/>
      <c r="G74" s="1926">
        <f>G75</f>
        <v>21566.3</v>
      </c>
      <c r="H74" s="1927"/>
      <c r="I74" s="898">
        <f>I75</f>
        <v>38761.4</v>
      </c>
      <c r="J74" s="898">
        <f>J75</f>
        <v>20000</v>
      </c>
      <c r="K74" s="1926">
        <f>K75+K76</f>
        <v>20000</v>
      </c>
      <c r="L74" s="1927"/>
      <c r="M74" s="1926">
        <f t="shared" ref="M74" si="7">M75+M76</f>
        <v>20000</v>
      </c>
      <c r="N74" s="1927"/>
      <c r="O74" s="1926">
        <f t="shared" ref="O74" si="8">O75+O76</f>
        <v>20000</v>
      </c>
      <c r="P74" s="1927"/>
    </row>
    <row r="75" spans="1:16" x14ac:dyDescent="0.25">
      <c r="A75" s="2040" t="s">
        <v>509</v>
      </c>
      <c r="B75" s="2041"/>
      <c r="C75" s="2041"/>
      <c r="D75" s="2042"/>
      <c r="E75" s="903"/>
      <c r="F75" s="780">
        <v>254000</v>
      </c>
      <c r="G75" s="2043">
        <v>21566.3</v>
      </c>
      <c r="H75" s="2043"/>
      <c r="I75" s="904">
        <v>38761.4</v>
      </c>
      <c r="J75" s="904">
        <v>20000</v>
      </c>
      <c r="K75" s="2043"/>
      <c r="L75" s="2043"/>
      <c r="M75" s="2043"/>
      <c r="N75" s="2043"/>
      <c r="O75" s="2043"/>
      <c r="P75" s="2043"/>
    </row>
    <row r="76" spans="1:16" ht="27.6" customHeight="1" x14ac:dyDescent="0.25">
      <c r="A76" s="2017" t="s">
        <v>781</v>
      </c>
      <c r="B76" s="1941"/>
      <c r="C76" s="1941"/>
      <c r="D76" s="1942"/>
      <c r="E76" s="809"/>
      <c r="F76" s="809">
        <v>263110</v>
      </c>
      <c r="G76" s="1997"/>
      <c r="H76" s="1997"/>
      <c r="I76" s="904"/>
      <c r="J76" s="904"/>
      <c r="K76" s="2043">
        <v>20000</v>
      </c>
      <c r="L76" s="2043"/>
      <c r="M76" s="2043">
        <v>20000</v>
      </c>
      <c r="N76" s="2043"/>
      <c r="O76" s="2043">
        <v>20000</v>
      </c>
      <c r="P76" s="2043"/>
    </row>
    <row r="77" spans="1:16" x14ac:dyDescent="0.25">
      <c r="A77" s="259"/>
      <c r="B77" s="259"/>
      <c r="C77" s="259"/>
      <c r="D77" s="259"/>
      <c r="E77" s="259"/>
      <c r="F77" s="259"/>
      <c r="G77" s="259"/>
      <c r="H77" s="259"/>
      <c r="I77" s="259"/>
      <c r="J77" s="259"/>
      <c r="K77" s="259"/>
      <c r="L77" s="259"/>
      <c r="M77" s="259"/>
      <c r="N77" s="259"/>
      <c r="O77" s="259"/>
      <c r="P77" s="259"/>
    </row>
    <row r="78" spans="1:16" ht="14.4" x14ac:dyDescent="0.25">
      <c r="A78" s="1313" t="s">
        <v>475</v>
      </c>
      <c r="B78" s="1313"/>
      <c r="C78" s="1313"/>
      <c r="D78" s="1313"/>
      <c r="E78" s="1313"/>
      <c r="F78" s="1313"/>
      <c r="G78" s="1313"/>
      <c r="H78" s="1313"/>
      <c r="I78" s="1313"/>
      <c r="J78" s="1313"/>
      <c r="K78" s="1313"/>
      <c r="L78" s="1313"/>
      <c r="M78" s="1313"/>
      <c r="N78" s="1313"/>
      <c r="O78" s="1313"/>
      <c r="P78" s="1313"/>
    </row>
    <row r="79" spans="1:16" x14ac:dyDescent="0.25">
      <c r="A79" s="1997" t="s">
        <v>1</v>
      </c>
      <c r="B79" s="1997"/>
      <c r="C79" s="1997"/>
      <c r="D79" s="1997"/>
      <c r="E79" s="1997" t="s">
        <v>0</v>
      </c>
      <c r="F79" s="1997"/>
      <c r="G79" s="1997"/>
      <c r="H79" s="1997"/>
      <c r="I79" s="2044" t="s">
        <v>43</v>
      </c>
      <c r="J79" s="2044" t="s">
        <v>42</v>
      </c>
      <c r="K79" s="2044" t="s">
        <v>73</v>
      </c>
      <c r="L79" s="810">
        <v>2024</v>
      </c>
      <c r="M79" s="2044" t="s">
        <v>170</v>
      </c>
      <c r="N79" s="809">
        <v>2025</v>
      </c>
      <c r="O79" s="809">
        <v>2026</v>
      </c>
      <c r="P79" s="809">
        <v>2027</v>
      </c>
    </row>
    <row r="80" spans="1:16" ht="48" x14ac:dyDescent="0.25">
      <c r="A80" s="1997"/>
      <c r="B80" s="1997"/>
      <c r="C80" s="1997"/>
      <c r="D80" s="1997"/>
      <c r="E80" s="809" t="s">
        <v>44</v>
      </c>
      <c r="F80" s="809" t="s">
        <v>38</v>
      </c>
      <c r="G80" s="905" t="s">
        <v>13</v>
      </c>
      <c r="H80" s="780" t="s">
        <v>39</v>
      </c>
      <c r="I80" s="2044"/>
      <c r="J80" s="2044"/>
      <c r="K80" s="2044"/>
      <c r="L80" s="906" t="s">
        <v>41</v>
      </c>
      <c r="M80" s="2044"/>
      <c r="N80" s="905" t="s">
        <v>13</v>
      </c>
      <c r="O80" s="905" t="s">
        <v>14</v>
      </c>
      <c r="P80" s="905" t="s">
        <v>14</v>
      </c>
    </row>
    <row r="81" spans="1:20" x14ac:dyDescent="0.25">
      <c r="A81" s="1822">
        <v>1</v>
      </c>
      <c r="B81" s="1864"/>
      <c r="C81" s="1864"/>
      <c r="D81" s="1823"/>
      <c r="E81" s="799">
        <v>2</v>
      </c>
      <c r="F81" s="799">
        <v>3</v>
      </c>
      <c r="G81" s="799">
        <v>4</v>
      </c>
      <c r="H81" s="799">
        <v>5</v>
      </c>
      <c r="I81" s="799">
        <v>6</v>
      </c>
      <c r="J81" s="799">
        <v>7</v>
      </c>
      <c r="K81" s="799">
        <v>8</v>
      </c>
      <c r="L81" s="799">
        <v>9</v>
      </c>
      <c r="M81" s="799" t="s">
        <v>45</v>
      </c>
      <c r="N81" s="799">
        <v>11</v>
      </c>
      <c r="O81" s="799">
        <v>12</v>
      </c>
      <c r="P81" s="799">
        <v>13</v>
      </c>
    </row>
    <row r="82" spans="1:20" x14ac:dyDescent="0.25">
      <c r="A82" s="1848"/>
      <c r="B82" s="2045"/>
      <c r="C82" s="2045"/>
      <c r="D82" s="1849"/>
      <c r="E82" s="256"/>
      <c r="F82" s="256"/>
      <c r="G82" s="256"/>
      <c r="H82" s="256"/>
      <c r="I82" s="899"/>
      <c r="J82" s="256"/>
      <c r="K82" s="899"/>
      <c r="L82" s="256"/>
      <c r="M82" s="899"/>
      <c r="N82" s="822"/>
      <c r="O82" s="822"/>
      <c r="P82" s="247"/>
    </row>
    <row r="83" spans="1:20" x14ac:dyDescent="0.25">
      <c r="A83" s="1855"/>
      <c r="B83" s="1931"/>
      <c r="C83" s="1931"/>
      <c r="D83" s="1856"/>
      <c r="E83" s="247"/>
      <c r="F83" s="247"/>
      <c r="G83" s="247"/>
      <c r="H83" s="247"/>
      <c r="I83" s="247"/>
      <c r="J83" s="247"/>
      <c r="K83" s="247"/>
      <c r="L83" s="247"/>
      <c r="M83" s="247"/>
      <c r="N83" s="247"/>
      <c r="O83" s="247"/>
      <c r="P83" s="247"/>
    </row>
    <row r="84" spans="1:20" x14ac:dyDescent="0.25">
      <c r="A84" s="1855"/>
      <c r="B84" s="1931"/>
      <c r="C84" s="1931"/>
      <c r="D84" s="1856"/>
      <c r="E84" s="247"/>
      <c r="F84" s="247"/>
      <c r="G84" s="247"/>
      <c r="H84" s="247"/>
      <c r="I84" s="247"/>
      <c r="J84" s="247"/>
      <c r="K84" s="247"/>
      <c r="L84" s="247"/>
      <c r="M84" s="247"/>
      <c r="N84" s="247"/>
      <c r="O84" s="247"/>
      <c r="P84" s="247"/>
      <c r="T84" s="236" t="s">
        <v>231</v>
      </c>
    </row>
    <row r="86" spans="1:20" s="786" customFormat="1" x14ac:dyDescent="0.3">
      <c r="A86" s="2014" t="s">
        <v>46</v>
      </c>
      <c r="B86" s="2015"/>
      <c r="C86" s="2015"/>
      <c r="D86" s="2015"/>
      <c r="E86" s="2015"/>
      <c r="F86" s="2015"/>
      <c r="G86" s="2015"/>
      <c r="H86" s="2015"/>
      <c r="I86" s="2015"/>
      <c r="J86" s="2015"/>
      <c r="K86" s="2015"/>
      <c r="L86" s="2015"/>
      <c r="M86" s="2015"/>
      <c r="N86" s="2015"/>
      <c r="O86" s="2015"/>
      <c r="P86" s="2016"/>
    </row>
    <row r="87" spans="1:20" s="786" customFormat="1" x14ac:dyDescent="0.3">
      <c r="A87" s="2003" t="s">
        <v>47</v>
      </c>
      <c r="B87" s="2004"/>
      <c r="C87" s="2004"/>
      <c r="D87" s="2004"/>
      <c r="E87" s="2004"/>
      <c r="F87" s="2004"/>
      <c r="G87" s="2004"/>
      <c r="H87" s="2004"/>
      <c r="I87" s="2004"/>
      <c r="J87" s="2004"/>
      <c r="K87" s="2004"/>
      <c r="L87" s="2004"/>
      <c r="M87" s="2004"/>
      <c r="N87" s="2004"/>
      <c r="O87" s="2004"/>
      <c r="P87" s="2005"/>
    </row>
    <row r="88" spans="1:20" s="786" customFormat="1" x14ac:dyDescent="0.3">
      <c r="A88" s="2003" t="s">
        <v>48</v>
      </c>
      <c r="B88" s="2004"/>
      <c r="C88" s="2004"/>
      <c r="D88" s="2004"/>
      <c r="E88" s="2004"/>
      <c r="F88" s="2004"/>
      <c r="G88" s="2004"/>
      <c r="H88" s="2004"/>
      <c r="I88" s="2004"/>
      <c r="J88" s="2004"/>
      <c r="K88" s="2004"/>
      <c r="L88" s="2004"/>
      <c r="M88" s="2004"/>
      <c r="N88" s="2004"/>
      <c r="O88" s="2004"/>
      <c r="P88" s="2005"/>
    </row>
    <row r="89" spans="1:20" s="786" customFormat="1" x14ac:dyDescent="0.3">
      <c r="A89" s="2006" t="s">
        <v>49</v>
      </c>
      <c r="B89" s="2007"/>
      <c r="C89" s="2007"/>
      <c r="D89" s="2007"/>
      <c r="E89" s="2007"/>
      <c r="F89" s="2007"/>
      <c r="G89" s="2007"/>
      <c r="H89" s="2007"/>
      <c r="I89" s="2007"/>
      <c r="J89" s="2007"/>
      <c r="K89" s="2007"/>
      <c r="L89" s="2007"/>
      <c r="M89" s="2007"/>
      <c r="N89" s="2007"/>
      <c r="O89" s="2007"/>
      <c r="P89" s="2008"/>
    </row>
    <row r="91" spans="1:20" x14ac:dyDescent="0.25">
      <c r="A91" s="2009" t="s">
        <v>476</v>
      </c>
      <c r="B91" s="2009"/>
      <c r="C91" s="2009"/>
      <c r="D91" s="2009"/>
      <c r="E91" s="2009"/>
      <c r="F91" s="2009"/>
      <c r="G91" s="2009"/>
      <c r="H91" s="2009"/>
      <c r="I91" s="2009"/>
      <c r="J91" s="2009"/>
      <c r="K91" s="2009"/>
      <c r="L91" s="2009"/>
      <c r="M91" s="2009"/>
      <c r="N91" s="2009"/>
      <c r="O91" s="2009"/>
      <c r="P91" s="2009"/>
    </row>
    <row r="92" spans="1:20" x14ac:dyDescent="0.25">
      <c r="A92" s="792"/>
      <c r="C92" s="792"/>
      <c r="D92" s="792"/>
      <c r="E92" s="792"/>
      <c r="F92" s="792"/>
      <c r="G92" s="792"/>
      <c r="H92" s="792"/>
      <c r="I92" s="792"/>
      <c r="J92" s="792"/>
      <c r="K92" s="792"/>
      <c r="L92" s="792"/>
      <c r="M92" s="792"/>
      <c r="N92" s="792"/>
      <c r="O92" s="792"/>
      <c r="P92" s="792"/>
    </row>
  </sheetData>
  <mergeCells count="214">
    <mergeCell ref="A83:D83"/>
    <mergeCell ref="A84:D84"/>
    <mergeCell ref="A86:P86"/>
    <mergeCell ref="A87:P87"/>
    <mergeCell ref="A88:P88"/>
    <mergeCell ref="A89:P89"/>
    <mergeCell ref="A91:P91"/>
    <mergeCell ref="A78:P78"/>
    <mergeCell ref="A79:D80"/>
    <mergeCell ref="E79:H79"/>
    <mergeCell ref="I79:I80"/>
    <mergeCell ref="J79:J80"/>
    <mergeCell ref="K79:K80"/>
    <mergeCell ref="M79:M80"/>
    <mergeCell ref="A81:D81"/>
    <mergeCell ref="A82:D82"/>
    <mergeCell ref="A75:D75"/>
    <mergeCell ref="G75:H75"/>
    <mergeCell ref="K75:L75"/>
    <mergeCell ref="M75:N75"/>
    <mergeCell ref="O75:P75"/>
    <mergeCell ref="A76:D76"/>
    <mergeCell ref="G76:H76"/>
    <mergeCell ref="K76:L76"/>
    <mergeCell ref="M76:N76"/>
    <mergeCell ref="O76:P76"/>
    <mergeCell ref="A71:P71"/>
    <mergeCell ref="A72:D73"/>
    <mergeCell ref="E72:F72"/>
    <mergeCell ref="G73:H73"/>
    <mergeCell ref="K73:L73"/>
    <mergeCell ref="M73:N73"/>
    <mergeCell ref="O73:P73"/>
    <mergeCell ref="A74:D74"/>
    <mergeCell ref="G74:H74"/>
    <mergeCell ref="K74:L74"/>
    <mergeCell ref="M74:N74"/>
    <mergeCell ref="O74:P74"/>
    <mergeCell ref="B62:B63"/>
    <mergeCell ref="C62:I63"/>
    <mergeCell ref="J62:J63"/>
    <mergeCell ref="A65:A66"/>
    <mergeCell ref="C66:I66"/>
    <mergeCell ref="A67:A69"/>
    <mergeCell ref="C67:I67"/>
    <mergeCell ref="C68:I68"/>
    <mergeCell ref="C69:I69"/>
    <mergeCell ref="A47:B47"/>
    <mergeCell ref="I47:J47"/>
    <mergeCell ref="I48:J48"/>
    <mergeCell ref="I49:J49"/>
    <mergeCell ref="A51:P51"/>
    <mergeCell ref="A52:B52"/>
    <mergeCell ref="C52:N52"/>
    <mergeCell ref="O52:P52"/>
    <mergeCell ref="A53:B53"/>
    <mergeCell ref="C53:N53"/>
    <mergeCell ref="O53:P53"/>
    <mergeCell ref="M27:N27"/>
    <mergeCell ref="O27:P27"/>
    <mergeCell ref="A28:B28"/>
    <mergeCell ref="G28:H28"/>
    <mergeCell ref="K28:L28"/>
    <mergeCell ref="M28:N28"/>
    <mergeCell ref="O28:P28"/>
    <mergeCell ref="C45:H45"/>
    <mergeCell ref="I45:J46"/>
    <mergeCell ref="A33:C33"/>
    <mergeCell ref="E33:F33"/>
    <mergeCell ref="G33:H33"/>
    <mergeCell ref="A34:C34"/>
    <mergeCell ref="E34:F34"/>
    <mergeCell ref="G34:H34"/>
    <mergeCell ref="A27:B27"/>
    <mergeCell ref="G27:H27"/>
    <mergeCell ref="K27:L27"/>
    <mergeCell ref="G39:H39"/>
    <mergeCell ref="A40:C40"/>
    <mergeCell ref="E40:F40"/>
    <mergeCell ref="G40:H40"/>
    <mergeCell ref="A35:C35"/>
    <mergeCell ref="E35:F35"/>
    <mergeCell ref="G35:H35"/>
    <mergeCell ref="A36:C36"/>
    <mergeCell ref="E36:F36"/>
    <mergeCell ref="G36:H36"/>
    <mergeCell ref="C65:I65"/>
    <mergeCell ref="C64:I64"/>
    <mergeCell ref="G72:H72"/>
    <mergeCell ref="K72:L72"/>
    <mergeCell ref="M72:N72"/>
    <mergeCell ref="O72:P72"/>
    <mergeCell ref="A48:B48"/>
    <mergeCell ref="A49:B49"/>
    <mergeCell ref="A50:B50"/>
    <mergeCell ref="A57:P57"/>
    <mergeCell ref="A54:B54"/>
    <mergeCell ref="C54:N54"/>
    <mergeCell ref="O54:P54"/>
    <mergeCell ref="A55:B55"/>
    <mergeCell ref="C55:N55"/>
    <mergeCell ref="O55:P55"/>
    <mergeCell ref="A58:C58"/>
    <mergeCell ref="D58:P58"/>
    <mergeCell ref="A59:C59"/>
    <mergeCell ref="D59:P59"/>
    <mergeCell ref="A60:C60"/>
    <mergeCell ref="D60:P60"/>
    <mergeCell ref="A61:P61"/>
    <mergeCell ref="A62:A63"/>
    <mergeCell ref="A41:C41"/>
    <mergeCell ref="E41:F41"/>
    <mergeCell ref="G41:H41"/>
    <mergeCell ref="A42:C42"/>
    <mergeCell ref="E42:F42"/>
    <mergeCell ref="G42:H42"/>
    <mergeCell ref="A44:P44"/>
    <mergeCell ref="A45:B46"/>
    <mergeCell ref="A30:P30"/>
    <mergeCell ref="A31:C32"/>
    <mergeCell ref="D31:F31"/>
    <mergeCell ref="G31:J31"/>
    <mergeCell ref="K31:M31"/>
    <mergeCell ref="N31:P31"/>
    <mergeCell ref="E32:F32"/>
    <mergeCell ref="G32:H32"/>
    <mergeCell ref="A37:C37"/>
    <mergeCell ref="E37:F37"/>
    <mergeCell ref="G37:H37"/>
    <mergeCell ref="A38:C38"/>
    <mergeCell ref="E38:F38"/>
    <mergeCell ref="G38:H38"/>
    <mergeCell ref="A39:C39"/>
    <mergeCell ref="E39:F39"/>
    <mergeCell ref="A26:B26"/>
    <mergeCell ref="G26:H26"/>
    <mergeCell ref="K26:L26"/>
    <mergeCell ref="M26:N26"/>
    <mergeCell ref="O26:P26"/>
    <mergeCell ref="A24:B24"/>
    <mergeCell ref="G24:H24"/>
    <mergeCell ref="K24:L24"/>
    <mergeCell ref="M24:N24"/>
    <mergeCell ref="O24:P24"/>
    <mergeCell ref="A25:B25"/>
    <mergeCell ref="G25:H25"/>
    <mergeCell ref="K25:L25"/>
    <mergeCell ref="M25:N25"/>
    <mergeCell ref="O25:P25"/>
    <mergeCell ref="A22:B22"/>
    <mergeCell ref="G22:H22"/>
    <mergeCell ref="K22:L22"/>
    <mergeCell ref="M22:N22"/>
    <mergeCell ref="O22:P22"/>
    <mergeCell ref="A23:B23"/>
    <mergeCell ref="G23:H23"/>
    <mergeCell ref="K23:L23"/>
    <mergeCell ref="M23:N23"/>
    <mergeCell ref="O23:P23"/>
    <mergeCell ref="A20:B20"/>
    <mergeCell ref="G20:H20"/>
    <mergeCell ref="K20:L20"/>
    <mergeCell ref="M20:N20"/>
    <mergeCell ref="O20:P20"/>
    <mergeCell ref="A21:B21"/>
    <mergeCell ref="G21:H21"/>
    <mergeCell ref="K21:L21"/>
    <mergeCell ref="M21:N21"/>
    <mergeCell ref="O21:P21"/>
    <mergeCell ref="A18:B19"/>
    <mergeCell ref="C18:F18"/>
    <mergeCell ref="G18:H18"/>
    <mergeCell ref="K18:L18"/>
    <mergeCell ref="M18:N18"/>
    <mergeCell ref="O18:P18"/>
    <mergeCell ref="G19:H19"/>
    <mergeCell ref="K19:L19"/>
    <mergeCell ref="M19:N19"/>
    <mergeCell ref="O19:P19"/>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1"/>
  <sheetViews>
    <sheetView topLeftCell="A76" workbookViewId="0">
      <selection activeCell="C93" sqref="C93"/>
    </sheetView>
  </sheetViews>
  <sheetFormatPr defaultColWidth="8.5546875" defaultRowHeight="13.8" x14ac:dyDescent="0.25"/>
  <cols>
    <col min="1" max="1" width="10.44140625" style="236" customWidth="1"/>
    <col min="2" max="2" width="9.44140625" style="236" customWidth="1"/>
    <col min="3" max="3" width="8.44140625" style="236" customWidth="1"/>
    <col min="4" max="4" width="10.5546875" style="236" customWidth="1"/>
    <col min="5" max="5" width="8.44140625" style="236" customWidth="1"/>
    <col min="6" max="6" width="8" style="236" customWidth="1"/>
    <col min="7" max="8" width="7.44140625" style="236" customWidth="1"/>
    <col min="9" max="9" width="9.44140625" style="236" customWidth="1"/>
    <col min="10" max="11" width="10.44140625" style="236" customWidth="1"/>
    <col min="12" max="12" width="8.44140625" style="236" customWidth="1"/>
    <col min="13" max="13" width="9.5546875" style="236" customWidth="1"/>
    <col min="14" max="14" width="14" style="236" customWidth="1"/>
    <col min="15" max="15" width="13.109375" style="236" customWidth="1"/>
    <col min="16" max="16" width="15.5546875" style="236" customWidth="1"/>
    <col min="17" max="16384" width="8.5546875" style="236"/>
  </cols>
  <sheetData>
    <row r="1" spans="1:16" x14ac:dyDescent="0.25">
      <c r="N1" s="2018" t="s">
        <v>68</v>
      </c>
      <c r="O1" s="2018"/>
      <c r="P1" s="2018"/>
    </row>
    <row r="2" spans="1:16" x14ac:dyDescent="0.25">
      <c r="E2" s="1847" t="s">
        <v>30</v>
      </c>
      <c r="F2" s="1847"/>
      <c r="G2" s="1847"/>
      <c r="H2" s="1847"/>
      <c r="I2" s="1847"/>
      <c r="J2" s="1847"/>
    </row>
    <row r="3" spans="1:16" x14ac:dyDescent="0.25">
      <c r="D3" s="1847" t="s">
        <v>74</v>
      </c>
      <c r="E3" s="1847"/>
      <c r="F3" s="1847"/>
      <c r="G3" s="1847"/>
      <c r="H3" s="1847"/>
      <c r="I3" s="1847"/>
      <c r="J3" s="1847"/>
      <c r="K3" s="1847"/>
      <c r="L3" s="1847"/>
    </row>
    <row r="4" spans="1:16" x14ac:dyDescent="0.25">
      <c r="D4" s="823"/>
      <c r="E4" s="823"/>
      <c r="F4" s="823"/>
      <c r="G4" s="823"/>
      <c r="H4" s="823"/>
      <c r="I4" s="823"/>
      <c r="J4" s="823"/>
      <c r="K4" s="823"/>
      <c r="L4" s="823"/>
    </row>
    <row r="5" spans="1:16" ht="14.4" thickBot="1" x14ac:dyDescent="0.3">
      <c r="P5" s="239" t="s">
        <v>0</v>
      </c>
    </row>
    <row r="6" spans="1:16" x14ac:dyDescent="0.25">
      <c r="A6" s="2046" t="s">
        <v>31</v>
      </c>
      <c r="B6" s="2047"/>
      <c r="C6" s="2047"/>
      <c r="D6" s="2048" t="s">
        <v>229</v>
      </c>
      <c r="E6" s="2049"/>
      <c r="F6" s="2049"/>
      <c r="G6" s="2049"/>
      <c r="H6" s="2049"/>
      <c r="I6" s="2049"/>
      <c r="J6" s="2049"/>
      <c r="K6" s="2049"/>
      <c r="L6" s="2049"/>
      <c r="M6" s="2049"/>
      <c r="N6" s="2049"/>
      <c r="O6" s="2050"/>
      <c r="P6" s="907">
        <v>1</v>
      </c>
    </row>
    <row r="7" spans="1:16" x14ac:dyDescent="0.25">
      <c r="A7" s="2051" t="s">
        <v>32</v>
      </c>
      <c r="B7" s="1943"/>
      <c r="C7" s="1943"/>
      <c r="D7" s="1944" t="s">
        <v>230</v>
      </c>
      <c r="E7" s="1944"/>
      <c r="F7" s="1944"/>
      <c r="G7" s="1944"/>
      <c r="H7" s="1944"/>
      <c r="I7" s="1944"/>
      <c r="J7" s="1944"/>
      <c r="K7" s="1944"/>
      <c r="L7" s="1944"/>
      <c r="M7" s="1944"/>
      <c r="N7" s="1944"/>
      <c r="O7" s="1944"/>
      <c r="P7" s="908" t="s">
        <v>77</v>
      </c>
    </row>
    <row r="8" spans="1:16" ht="14.4" thickBot="1" x14ac:dyDescent="0.3">
      <c r="A8" s="2055" t="s">
        <v>33</v>
      </c>
      <c r="B8" s="2056"/>
      <c r="C8" s="2056"/>
      <c r="D8" s="2057"/>
      <c r="E8" s="2057"/>
      <c r="F8" s="2057"/>
      <c r="G8" s="2057"/>
      <c r="H8" s="2057"/>
      <c r="I8" s="2057"/>
      <c r="J8" s="2057"/>
      <c r="K8" s="2057"/>
      <c r="L8" s="2057"/>
      <c r="M8" s="2057"/>
      <c r="N8" s="2057"/>
      <c r="O8" s="2057"/>
      <c r="P8" s="909"/>
    </row>
    <row r="9" spans="1:16" ht="14.4" thickBot="1" x14ac:dyDescent="0.3"/>
    <row r="10" spans="1:16" x14ac:dyDescent="0.25">
      <c r="A10" s="2058" t="s">
        <v>456</v>
      </c>
      <c r="B10" s="2059"/>
      <c r="C10" s="2059"/>
      <c r="D10" s="2059"/>
      <c r="E10" s="2059"/>
      <c r="F10" s="2059"/>
      <c r="G10" s="2059"/>
      <c r="H10" s="2059"/>
      <c r="I10" s="2059"/>
      <c r="J10" s="2059"/>
      <c r="K10" s="2059"/>
      <c r="L10" s="2059"/>
      <c r="M10" s="2059"/>
      <c r="N10" s="2059"/>
      <c r="O10" s="2059"/>
      <c r="P10" s="2060"/>
    </row>
    <row r="11" spans="1:16" x14ac:dyDescent="0.25">
      <c r="A11" s="910"/>
      <c r="B11" s="911"/>
      <c r="C11" s="911"/>
      <c r="D11" s="911"/>
      <c r="E11" s="911"/>
      <c r="F11" s="911"/>
      <c r="G11" s="911"/>
      <c r="H11" s="911"/>
      <c r="I11" s="911"/>
      <c r="J11" s="911"/>
      <c r="K11" s="911"/>
      <c r="L11" s="911"/>
      <c r="M11" s="911"/>
      <c r="N11" s="911"/>
      <c r="O11" s="911"/>
      <c r="P11" s="912"/>
    </row>
    <row r="12" spans="1:16" x14ac:dyDescent="0.25">
      <c r="A12" s="2061" t="s">
        <v>1</v>
      </c>
      <c r="B12" s="1929"/>
      <c r="C12" s="1929"/>
      <c r="D12" s="1866"/>
      <c r="E12" s="1822" t="s">
        <v>0</v>
      </c>
      <c r="F12" s="1823"/>
      <c r="G12" s="1863">
        <v>2022</v>
      </c>
      <c r="H12" s="1863"/>
      <c r="I12" s="799">
        <v>2023</v>
      </c>
      <c r="J12" s="799">
        <v>2024</v>
      </c>
      <c r="K12" s="1946">
        <v>2025</v>
      </c>
      <c r="L12" s="1946"/>
      <c r="M12" s="1946">
        <v>2026</v>
      </c>
      <c r="N12" s="1946"/>
      <c r="O12" s="1946">
        <v>2027</v>
      </c>
      <c r="P12" s="2063"/>
    </row>
    <row r="13" spans="1:16" x14ac:dyDescent="0.25">
      <c r="A13" s="2062"/>
      <c r="B13" s="1930"/>
      <c r="C13" s="1930"/>
      <c r="D13" s="1868"/>
      <c r="E13" s="799" t="s">
        <v>35</v>
      </c>
      <c r="F13" s="817" t="s">
        <v>36</v>
      </c>
      <c r="G13" s="1822" t="s">
        <v>11</v>
      </c>
      <c r="H13" s="1823"/>
      <c r="I13" s="799" t="s">
        <v>11</v>
      </c>
      <c r="J13" s="799" t="s">
        <v>12</v>
      </c>
      <c r="K13" s="1822" t="s">
        <v>13</v>
      </c>
      <c r="L13" s="1823"/>
      <c r="M13" s="1822" t="s">
        <v>14</v>
      </c>
      <c r="N13" s="1823"/>
      <c r="O13" s="1822" t="s">
        <v>14</v>
      </c>
      <c r="P13" s="2052"/>
    </row>
    <row r="14" spans="1:16" x14ac:dyDescent="0.25">
      <c r="A14" s="2053" t="s">
        <v>37</v>
      </c>
      <c r="B14" s="1945"/>
      <c r="C14" s="1945"/>
      <c r="D14" s="1945"/>
      <c r="E14" s="799">
        <v>4</v>
      </c>
      <c r="F14" s="799"/>
      <c r="G14" s="1842">
        <f>G15+G16</f>
        <v>63648.5</v>
      </c>
      <c r="H14" s="1843"/>
      <c r="I14" s="815">
        <f>I15+I16</f>
        <v>132485.29999999999</v>
      </c>
      <c r="J14" s="815">
        <f>J15+J16</f>
        <v>24000</v>
      </c>
      <c r="K14" s="1842">
        <f>K15</f>
        <v>24000</v>
      </c>
      <c r="L14" s="1843"/>
      <c r="M14" s="1842">
        <f t="shared" ref="M14" si="0">M15</f>
        <v>24000</v>
      </c>
      <c r="N14" s="1843"/>
      <c r="O14" s="1842">
        <f t="shared" ref="O14" si="1">O15</f>
        <v>24000</v>
      </c>
      <c r="P14" s="2054"/>
    </row>
    <row r="15" spans="1:16" x14ac:dyDescent="0.25">
      <c r="A15" s="2051" t="s">
        <v>172</v>
      </c>
      <c r="B15" s="1943"/>
      <c r="C15" s="1943"/>
      <c r="D15" s="1943"/>
      <c r="E15" s="799"/>
      <c r="F15" s="799">
        <v>26</v>
      </c>
      <c r="G15" s="1950">
        <f>G76</f>
        <v>29294</v>
      </c>
      <c r="H15" s="1863"/>
      <c r="I15" s="801">
        <f>I76</f>
        <v>38796.1</v>
      </c>
      <c r="J15" s="801">
        <f>J76</f>
        <v>24000</v>
      </c>
      <c r="K15" s="1950">
        <f>K76</f>
        <v>24000</v>
      </c>
      <c r="L15" s="1863"/>
      <c r="M15" s="1950">
        <f>M76</f>
        <v>24000</v>
      </c>
      <c r="N15" s="1863"/>
      <c r="O15" s="1950">
        <f t="shared" ref="O15" si="2">O76</f>
        <v>24000</v>
      </c>
      <c r="P15" s="2064"/>
    </row>
    <row r="16" spans="1:16" ht="14.4" x14ac:dyDescent="0.25">
      <c r="A16" s="2065" t="s">
        <v>510</v>
      </c>
      <c r="B16" s="2066"/>
      <c r="C16" s="2066"/>
      <c r="D16" s="2067"/>
      <c r="E16" s="799"/>
      <c r="F16" s="799">
        <v>29</v>
      </c>
      <c r="G16" s="1950">
        <f>G77</f>
        <v>34354.5</v>
      </c>
      <c r="H16" s="1863"/>
      <c r="I16" s="801">
        <f>I77</f>
        <v>93689.2</v>
      </c>
      <c r="J16" s="799"/>
      <c r="K16" s="1863"/>
      <c r="L16" s="1863"/>
      <c r="M16" s="1863"/>
      <c r="N16" s="1863"/>
      <c r="O16" s="1863"/>
      <c r="P16" s="2064"/>
    </row>
    <row r="17" spans="1:16" x14ac:dyDescent="0.25">
      <c r="A17" s="913"/>
      <c r="B17" s="292"/>
      <c r="C17" s="292"/>
      <c r="D17" s="292"/>
      <c r="E17" s="292"/>
      <c r="F17" s="292"/>
      <c r="G17" s="292"/>
      <c r="H17" s="292"/>
      <c r="I17" s="292"/>
      <c r="J17" s="292"/>
      <c r="K17" s="292"/>
      <c r="L17" s="292"/>
      <c r="M17" s="292"/>
      <c r="N17" s="292"/>
      <c r="O17" s="292"/>
      <c r="P17" s="914"/>
    </row>
    <row r="18" spans="1:16" x14ac:dyDescent="0.25">
      <c r="A18" s="2061" t="s">
        <v>1</v>
      </c>
      <c r="B18" s="1866"/>
      <c r="C18" s="1946" t="s">
        <v>0</v>
      </c>
      <c r="D18" s="1946"/>
      <c r="E18" s="1946"/>
      <c r="F18" s="1946"/>
      <c r="G18" s="1863">
        <v>2022</v>
      </c>
      <c r="H18" s="1863"/>
      <c r="I18" s="799">
        <v>2023</v>
      </c>
      <c r="J18" s="799">
        <v>2024</v>
      </c>
      <c r="K18" s="1863">
        <v>2025</v>
      </c>
      <c r="L18" s="1863"/>
      <c r="M18" s="1863">
        <v>2026</v>
      </c>
      <c r="N18" s="1863"/>
      <c r="O18" s="1863">
        <v>2027</v>
      </c>
      <c r="P18" s="2064"/>
    </row>
    <row r="19" spans="1:16" x14ac:dyDescent="0.25">
      <c r="A19" s="2062"/>
      <c r="B19" s="1868"/>
      <c r="C19" s="799" t="s">
        <v>61</v>
      </c>
      <c r="D19" s="799" t="s">
        <v>62</v>
      </c>
      <c r="E19" s="799" t="s">
        <v>35</v>
      </c>
      <c r="F19" s="817" t="s">
        <v>36</v>
      </c>
      <c r="G19" s="1822" t="s">
        <v>11</v>
      </c>
      <c r="H19" s="1823"/>
      <c r="I19" s="799" t="s">
        <v>11</v>
      </c>
      <c r="J19" s="799" t="s">
        <v>12</v>
      </c>
      <c r="K19" s="1822" t="s">
        <v>13</v>
      </c>
      <c r="L19" s="1823"/>
      <c r="M19" s="1822" t="s">
        <v>14</v>
      </c>
      <c r="N19" s="1823"/>
      <c r="O19" s="1822" t="s">
        <v>14</v>
      </c>
      <c r="P19" s="2052"/>
    </row>
    <row r="20" spans="1:16" x14ac:dyDescent="0.25">
      <c r="A20" s="2068" t="s">
        <v>63</v>
      </c>
      <c r="B20" s="1849"/>
      <c r="C20" s="247"/>
      <c r="D20" s="247"/>
      <c r="E20" s="247"/>
      <c r="F20" s="247"/>
      <c r="G20" s="1951">
        <f>G27</f>
        <v>63648.5</v>
      </c>
      <c r="H20" s="1951"/>
      <c r="I20" s="822">
        <f>I27</f>
        <v>132485.29999999999</v>
      </c>
      <c r="J20" s="822">
        <f>J27</f>
        <v>24000</v>
      </c>
      <c r="K20" s="1951">
        <f>K27</f>
        <v>24000</v>
      </c>
      <c r="L20" s="1951"/>
      <c r="M20" s="1951">
        <f t="shared" ref="M20" si="3">M27</f>
        <v>24000</v>
      </c>
      <c r="N20" s="1951"/>
      <c r="O20" s="1951">
        <f t="shared" ref="O20" si="4">O27</f>
        <v>24000</v>
      </c>
      <c r="P20" s="2069"/>
    </row>
    <row r="21" spans="1:16" x14ac:dyDescent="0.25">
      <c r="A21" s="2065" t="s">
        <v>64</v>
      </c>
      <c r="B21" s="1852"/>
      <c r="C21" s="249">
        <v>2</v>
      </c>
      <c r="D21" s="247"/>
      <c r="E21" s="247"/>
      <c r="F21" s="247"/>
      <c r="G21" s="1952"/>
      <c r="H21" s="1952"/>
      <c r="I21" s="804"/>
      <c r="J21" s="251"/>
      <c r="K21" s="1952"/>
      <c r="L21" s="1952"/>
      <c r="M21" s="1952"/>
      <c r="N21" s="1952"/>
      <c r="O21" s="1952"/>
      <c r="P21" s="2070"/>
    </row>
    <row r="22" spans="1:16" x14ac:dyDescent="0.25">
      <c r="A22" s="2071"/>
      <c r="B22" s="1946"/>
      <c r="C22" s="247"/>
      <c r="D22" s="247"/>
      <c r="E22" s="247"/>
      <c r="F22" s="247"/>
      <c r="G22" s="1952"/>
      <c r="H22" s="1952"/>
      <c r="I22" s="804"/>
      <c r="J22" s="251"/>
      <c r="K22" s="1952"/>
      <c r="L22" s="1952"/>
      <c r="M22" s="1952"/>
      <c r="N22" s="1952"/>
      <c r="O22" s="1952"/>
      <c r="P22" s="2070"/>
    </row>
    <row r="23" spans="1:16" x14ac:dyDescent="0.25">
      <c r="A23" s="2071"/>
      <c r="B23" s="1946"/>
      <c r="C23" s="247"/>
      <c r="D23" s="247"/>
      <c r="E23" s="247"/>
      <c r="F23" s="247"/>
      <c r="G23" s="1952"/>
      <c r="H23" s="1952"/>
      <c r="I23" s="804"/>
      <c r="J23" s="251"/>
      <c r="K23" s="1952"/>
      <c r="L23" s="1952"/>
      <c r="M23" s="1952"/>
      <c r="N23" s="1952"/>
      <c r="O23" s="1952"/>
      <c r="P23" s="2070"/>
    </row>
    <row r="24" spans="1:16" x14ac:dyDescent="0.25">
      <c r="A24" s="2065" t="s">
        <v>65</v>
      </c>
      <c r="B24" s="1852"/>
      <c r="C24" s="249">
        <v>2</v>
      </c>
      <c r="D24" s="247"/>
      <c r="E24" s="247"/>
      <c r="F24" s="247"/>
      <c r="G24" s="1952"/>
      <c r="H24" s="1952"/>
      <c r="I24" s="804"/>
      <c r="J24" s="251"/>
      <c r="K24" s="1952" t="s">
        <v>231</v>
      </c>
      <c r="L24" s="1952"/>
      <c r="M24" s="1952"/>
      <c r="N24" s="1952"/>
      <c r="O24" s="1952"/>
      <c r="P24" s="2070"/>
    </row>
    <row r="25" spans="1:16" x14ac:dyDescent="0.25">
      <c r="A25" s="2071"/>
      <c r="B25" s="1946"/>
      <c r="C25" s="247"/>
      <c r="D25" s="247"/>
      <c r="E25" s="247"/>
      <c r="F25" s="247"/>
      <c r="G25" s="1952"/>
      <c r="H25" s="1952"/>
      <c r="I25" s="804"/>
      <c r="J25" s="251"/>
      <c r="K25" s="1952"/>
      <c r="L25" s="1952"/>
      <c r="M25" s="1952"/>
      <c r="N25" s="1952"/>
      <c r="O25" s="1952"/>
      <c r="P25" s="2070"/>
    </row>
    <row r="26" spans="1:16" x14ac:dyDescent="0.25">
      <c r="A26" s="2072"/>
      <c r="B26" s="1856"/>
      <c r="C26" s="247"/>
      <c r="D26" s="247"/>
      <c r="E26" s="247"/>
      <c r="F26" s="247"/>
      <c r="G26" s="1861"/>
      <c r="H26" s="1862"/>
      <c r="I26" s="804"/>
      <c r="J26" s="251"/>
      <c r="K26" s="1861"/>
      <c r="L26" s="1862"/>
      <c r="M26" s="1861"/>
      <c r="N26" s="1862"/>
      <c r="O26" s="1861"/>
      <c r="P26" s="2073"/>
    </row>
    <row r="27" spans="1:16" x14ac:dyDescent="0.25">
      <c r="A27" s="2065" t="s">
        <v>66</v>
      </c>
      <c r="B27" s="1852"/>
      <c r="C27" s="289">
        <v>1</v>
      </c>
      <c r="D27" s="247"/>
      <c r="E27" s="289" t="s">
        <v>232</v>
      </c>
      <c r="F27" s="247">
        <v>10</v>
      </c>
      <c r="G27" s="1861">
        <f>G14</f>
        <v>63648.5</v>
      </c>
      <c r="H27" s="1862"/>
      <c r="I27" s="816">
        <f>I14</f>
        <v>132485.29999999999</v>
      </c>
      <c r="J27" s="816">
        <f>J14</f>
        <v>24000</v>
      </c>
      <c r="K27" s="1861">
        <f>K14</f>
        <v>24000</v>
      </c>
      <c r="L27" s="1862"/>
      <c r="M27" s="1861">
        <f>M14</f>
        <v>24000</v>
      </c>
      <c r="N27" s="1862"/>
      <c r="O27" s="1861">
        <f>O14</f>
        <v>24000</v>
      </c>
      <c r="P27" s="2073"/>
    </row>
    <row r="28" spans="1:16" ht="14.4" thickBot="1" x14ac:dyDescent="0.3">
      <c r="A28" s="2103"/>
      <c r="B28" s="2104"/>
      <c r="C28" s="915"/>
      <c r="D28" s="915"/>
      <c r="E28" s="915"/>
      <c r="F28" s="915"/>
      <c r="G28" s="2105"/>
      <c r="H28" s="2106"/>
      <c r="I28" s="916"/>
      <c r="J28" s="915"/>
      <c r="K28" s="2107"/>
      <c r="L28" s="2104"/>
      <c r="M28" s="2107"/>
      <c r="N28" s="2104"/>
      <c r="O28" s="2107"/>
      <c r="P28" s="2108"/>
    </row>
    <row r="29" spans="1:16" ht="14.4" thickBot="1" x14ac:dyDescent="0.3"/>
    <row r="30" spans="1:16" x14ac:dyDescent="0.25">
      <c r="A30" s="2109" t="s">
        <v>457</v>
      </c>
      <c r="B30" s="2110"/>
      <c r="C30" s="2110"/>
      <c r="D30" s="2110"/>
      <c r="E30" s="2110"/>
      <c r="F30" s="2110"/>
      <c r="G30" s="2110"/>
      <c r="H30" s="2110"/>
      <c r="I30" s="2110"/>
      <c r="J30" s="2110"/>
      <c r="K30" s="2110"/>
      <c r="L30" s="2110"/>
      <c r="M30" s="2110"/>
      <c r="N30" s="2110"/>
      <c r="O30" s="2110"/>
      <c r="P30" s="2111"/>
    </row>
    <row r="31" spans="1:16" x14ac:dyDescent="0.25">
      <c r="A31" s="2091" t="s">
        <v>1</v>
      </c>
      <c r="B31" s="1863"/>
      <c r="C31" s="1863"/>
      <c r="D31" s="1863" t="s">
        <v>0</v>
      </c>
      <c r="E31" s="1863"/>
      <c r="F31" s="1863"/>
      <c r="G31" s="1863" t="s">
        <v>71</v>
      </c>
      <c r="H31" s="1863"/>
      <c r="I31" s="1863"/>
      <c r="J31" s="1863"/>
      <c r="K31" s="1863" t="s">
        <v>69</v>
      </c>
      <c r="L31" s="1863"/>
      <c r="M31" s="1863"/>
      <c r="N31" s="1863" t="s">
        <v>72</v>
      </c>
      <c r="O31" s="1863"/>
      <c r="P31" s="2064"/>
    </row>
    <row r="32" spans="1:16" ht="54.6" x14ac:dyDescent="0.25">
      <c r="A32" s="2091"/>
      <c r="B32" s="1863"/>
      <c r="C32" s="1863"/>
      <c r="D32" s="799" t="s">
        <v>35</v>
      </c>
      <c r="E32" s="1955" t="s">
        <v>53</v>
      </c>
      <c r="F32" s="1955"/>
      <c r="G32" s="1956" t="s">
        <v>50</v>
      </c>
      <c r="H32" s="1956"/>
      <c r="I32" s="818" t="s">
        <v>51</v>
      </c>
      <c r="J32" s="818" t="s">
        <v>52</v>
      </c>
      <c r="K32" s="818" t="s">
        <v>50</v>
      </c>
      <c r="L32" s="818" t="s">
        <v>51</v>
      </c>
      <c r="M32" s="818" t="s">
        <v>52</v>
      </c>
      <c r="N32" s="818" t="s">
        <v>50</v>
      </c>
      <c r="O32" s="818" t="s">
        <v>51</v>
      </c>
      <c r="P32" s="917" t="s">
        <v>52</v>
      </c>
    </row>
    <row r="33" spans="1:16" ht="14.4" x14ac:dyDescent="0.25">
      <c r="A33" s="2051" t="s">
        <v>9</v>
      </c>
      <c r="B33" s="1943"/>
      <c r="C33" s="1943"/>
      <c r="D33" s="247"/>
      <c r="E33" s="1863"/>
      <c r="F33" s="1863"/>
      <c r="G33" s="2025">
        <f>G34</f>
        <v>24000</v>
      </c>
      <c r="H33" s="2026"/>
      <c r="I33" s="290"/>
      <c r="J33" s="290"/>
      <c r="K33" s="291">
        <f>K34</f>
        <v>24000</v>
      </c>
      <c r="L33" s="290"/>
      <c r="M33" s="290"/>
      <c r="N33" s="291">
        <f>N34</f>
        <v>24000</v>
      </c>
      <c r="O33" s="290"/>
      <c r="P33" s="918"/>
    </row>
    <row r="34" spans="1:16" s="255" customFormat="1" x14ac:dyDescent="0.25">
      <c r="A34" s="2076" t="s">
        <v>233</v>
      </c>
      <c r="B34" s="1960"/>
      <c r="C34" s="1960"/>
      <c r="D34" s="813" t="s">
        <v>58</v>
      </c>
      <c r="E34" s="1961"/>
      <c r="F34" s="1961"/>
      <c r="G34" s="1962">
        <f>G39</f>
        <v>24000</v>
      </c>
      <c r="H34" s="1961"/>
      <c r="I34" s="813"/>
      <c r="J34" s="813"/>
      <c r="K34" s="814">
        <f>K39</f>
        <v>24000</v>
      </c>
      <c r="L34" s="813"/>
      <c r="M34" s="813"/>
      <c r="N34" s="814">
        <f>N39</f>
        <v>24000</v>
      </c>
      <c r="O34" s="813"/>
      <c r="P34" s="919"/>
    </row>
    <row r="35" spans="1:16" s="255" customFormat="1" x14ac:dyDescent="0.25">
      <c r="A35" s="2074" t="s">
        <v>55</v>
      </c>
      <c r="B35" s="1827"/>
      <c r="C35" s="1828"/>
      <c r="D35" s="813" t="s">
        <v>59</v>
      </c>
      <c r="E35" s="1829"/>
      <c r="F35" s="1830"/>
      <c r="G35" s="1829"/>
      <c r="H35" s="1830"/>
      <c r="I35" s="813"/>
      <c r="J35" s="813"/>
      <c r="K35" s="813"/>
      <c r="L35" s="813"/>
      <c r="M35" s="813"/>
      <c r="N35" s="813"/>
      <c r="O35" s="813"/>
      <c r="P35" s="919"/>
    </row>
    <row r="36" spans="1:16" s="255" customFormat="1" x14ac:dyDescent="0.25">
      <c r="A36" s="2075"/>
      <c r="B36" s="1833"/>
      <c r="C36" s="1830"/>
      <c r="D36" s="813"/>
      <c r="E36" s="1829"/>
      <c r="F36" s="1830"/>
      <c r="G36" s="1829"/>
      <c r="H36" s="1830"/>
      <c r="I36" s="813"/>
      <c r="J36" s="813"/>
      <c r="K36" s="813"/>
      <c r="L36" s="813"/>
      <c r="M36" s="813"/>
      <c r="N36" s="813"/>
      <c r="O36" s="813"/>
      <c r="P36" s="919"/>
    </row>
    <row r="37" spans="1:16" s="255" customFormat="1" x14ac:dyDescent="0.25">
      <c r="A37" s="2074"/>
      <c r="B37" s="1827"/>
      <c r="C37" s="1828"/>
      <c r="D37" s="813"/>
      <c r="E37" s="1829"/>
      <c r="F37" s="1830"/>
      <c r="G37" s="1829"/>
      <c r="H37" s="1830"/>
      <c r="I37" s="813"/>
      <c r="J37" s="813"/>
      <c r="K37" s="813"/>
      <c r="L37" s="813"/>
      <c r="M37" s="813"/>
      <c r="N37" s="813"/>
      <c r="O37" s="813"/>
      <c r="P37" s="919"/>
    </row>
    <row r="38" spans="1:16" x14ac:dyDescent="0.25">
      <c r="A38" s="2051"/>
      <c r="B38" s="1943"/>
      <c r="C38" s="1943"/>
      <c r="D38" s="247"/>
      <c r="E38" s="1863"/>
      <c r="F38" s="1863"/>
      <c r="G38" s="1863"/>
      <c r="H38" s="1863"/>
      <c r="I38" s="799"/>
      <c r="J38" s="799"/>
      <c r="K38" s="799"/>
      <c r="L38" s="799"/>
      <c r="M38" s="799"/>
      <c r="N38" s="799"/>
      <c r="O38" s="799"/>
      <c r="P38" s="920"/>
    </row>
    <row r="39" spans="1:16" ht="14.4" x14ac:dyDescent="0.25">
      <c r="A39" s="2051" t="s">
        <v>9</v>
      </c>
      <c r="B39" s="1943"/>
      <c r="C39" s="1943"/>
      <c r="D39" s="247"/>
      <c r="E39" s="1863"/>
      <c r="F39" s="1863"/>
      <c r="G39" s="2025">
        <f>G41</f>
        <v>24000</v>
      </c>
      <c r="H39" s="2026"/>
      <c r="I39" s="290"/>
      <c r="J39" s="290"/>
      <c r="K39" s="291">
        <f>K41</f>
        <v>24000</v>
      </c>
      <c r="L39" s="290"/>
      <c r="M39" s="290"/>
      <c r="N39" s="291">
        <f>N41</f>
        <v>24000</v>
      </c>
      <c r="O39" s="290"/>
      <c r="P39" s="918"/>
    </row>
    <row r="40" spans="1:16" s="255" customFormat="1" x14ac:dyDescent="0.25">
      <c r="A40" s="2076" t="s">
        <v>56</v>
      </c>
      <c r="B40" s="1960"/>
      <c r="C40" s="1960"/>
      <c r="D40" s="813"/>
      <c r="E40" s="1961"/>
      <c r="F40" s="1961"/>
      <c r="G40" s="1961"/>
      <c r="H40" s="1961"/>
      <c r="I40" s="813"/>
      <c r="J40" s="813"/>
      <c r="K40" s="813"/>
      <c r="L40" s="813"/>
      <c r="M40" s="813"/>
      <c r="N40" s="813"/>
      <c r="O40" s="813"/>
      <c r="P40" s="919"/>
    </row>
    <row r="41" spans="1:16" s="255" customFormat="1" x14ac:dyDescent="0.25">
      <c r="A41" s="2076" t="s">
        <v>57</v>
      </c>
      <c r="B41" s="1960"/>
      <c r="C41" s="1960"/>
      <c r="D41" s="813">
        <v>4</v>
      </c>
      <c r="E41" s="1961">
        <v>1</v>
      </c>
      <c r="F41" s="1961"/>
      <c r="G41" s="1962">
        <f>K27</f>
        <v>24000</v>
      </c>
      <c r="H41" s="1961"/>
      <c r="I41" s="813"/>
      <c r="J41" s="813"/>
      <c r="K41" s="814">
        <f>M27</f>
        <v>24000</v>
      </c>
      <c r="L41" s="813"/>
      <c r="M41" s="813"/>
      <c r="N41" s="814">
        <f>O27</f>
        <v>24000</v>
      </c>
      <c r="O41" s="813"/>
      <c r="P41" s="919"/>
    </row>
    <row r="42" spans="1:16" ht="14.4" thickBot="1" x14ac:dyDescent="0.3">
      <c r="A42" s="2055"/>
      <c r="B42" s="2056"/>
      <c r="C42" s="2056"/>
      <c r="D42" s="915"/>
      <c r="E42" s="2077"/>
      <c r="F42" s="2077"/>
      <c r="G42" s="2077"/>
      <c r="H42" s="2077"/>
      <c r="I42" s="916"/>
      <c r="J42" s="916"/>
      <c r="K42" s="916"/>
      <c r="L42" s="916"/>
      <c r="M42" s="916"/>
      <c r="N42" s="916"/>
      <c r="O42" s="916"/>
      <c r="P42" s="921"/>
    </row>
    <row r="43" spans="1:16" ht="14.4" thickBot="1" x14ac:dyDescent="0.3"/>
    <row r="44" spans="1:16" ht="14.4" x14ac:dyDescent="0.25">
      <c r="A44" s="2088" t="s">
        <v>458</v>
      </c>
      <c r="B44" s="2089"/>
      <c r="C44" s="2089"/>
      <c r="D44" s="2089"/>
      <c r="E44" s="2089"/>
      <c r="F44" s="2089"/>
      <c r="G44" s="2089"/>
      <c r="H44" s="2089"/>
      <c r="I44" s="2089"/>
      <c r="J44" s="2089"/>
      <c r="K44" s="2089"/>
      <c r="L44" s="2089"/>
      <c r="M44" s="2089"/>
      <c r="N44" s="2089"/>
      <c r="O44" s="2089"/>
      <c r="P44" s="2090"/>
    </row>
    <row r="45" spans="1:16" x14ac:dyDescent="0.25">
      <c r="A45" s="2091" t="s">
        <v>1</v>
      </c>
      <c r="B45" s="1863"/>
      <c r="C45" s="1863" t="s">
        <v>0</v>
      </c>
      <c r="D45" s="1863"/>
      <c r="E45" s="1863"/>
      <c r="F45" s="1863"/>
      <c r="G45" s="1863"/>
      <c r="H45" s="1863"/>
      <c r="I45" s="1865" t="s">
        <v>10</v>
      </c>
      <c r="J45" s="1866"/>
      <c r="K45" s="799">
        <v>2022</v>
      </c>
      <c r="L45" s="799">
        <v>2023</v>
      </c>
      <c r="M45" s="799">
        <v>2024</v>
      </c>
      <c r="N45" s="799">
        <v>2025</v>
      </c>
      <c r="O45" s="799">
        <v>2026</v>
      </c>
      <c r="P45" s="920">
        <v>2027</v>
      </c>
    </row>
    <row r="46" spans="1:16" ht="42.6" x14ac:dyDescent="0.25">
      <c r="A46" s="2091"/>
      <c r="B46" s="1863"/>
      <c r="C46" s="817" t="s">
        <v>3</v>
      </c>
      <c r="D46" s="817" t="s">
        <v>4</v>
      </c>
      <c r="E46" s="817" t="s">
        <v>5</v>
      </c>
      <c r="F46" s="817" t="s">
        <v>6</v>
      </c>
      <c r="G46" s="817" t="s">
        <v>7</v>
      </c>
      <c r="H46" s="817" t="s">
        <v>8</v>
      </c>
      <c r="I46" s="1867"/>
      <c r="J46" s="1868"/>
      <c r="K46" s="818" t="s">
        <v>11</v>
      </c>
      <c r="L46" s="818" t="s">
        <v>11</v>
      </c>
      <c r="M46" s="818" t="s">
        <v>12</v>
      </c>
      <c r="N46" s="818" t="s">
        <v>13</v>
      </c>
      <c r="O46" s="818" t="s">
        <v>14</v>
      </c>
      <c r="P46" s="917" t="s">
        <v>14</v>
      </c>
    </row>
    <row r="47" spans="1:16" x14ac:dyDescent="0.25">
      <c r="A47" s="2092" t="s">
        <v>9</v>
      </c>
      <c r="B47" s="1841"/>
      <c r="C47" s="256"/>
      <c r="D47" s="256"/>
      <c r="E47" s="256"/>
      <c r="F47" s="256"/>
      <c r="G47" s="256"/>
      <c r="H47" s="256"/>
      <c r="I47" s="1874"/>
      <c r="J47" s="1845"/>
      <c r="K47" s="257"/>
      <c r="L47" s="257"/>
      <c r="M47" s="256"/>
      <c r="N47" s="256"/>
      <c r="O47" s="256"/>
      <c r="P47" s="922"/>
    </row>
    <row r="48" spans="1:16" x14ac:dyDescent="0.25">
      <c r="A48" s="2096"/>
      <c r="B48" s="2097"/>
      <c r="C48" s="293"/>
      <c r="D48" s="293"/>
      <c r="E48" s="293"/>
      <c r="F48" s="293"/>
      <c r="G48" s="293"/>
      <c r="H48" s="923"/>
      <c r="I48" s="1883"/>
      <c r="J48" s="1884"/>
      <c r="K48" s="809"/>
      <c r="L48" s="809"/>
      <c r="M48" s="924"/>
      <c r="N48" s="925"/>
      <c r="O48" s="925"/>
      <c r="P48" s="926"/>
    </row>
    <row r="49" spans="1:16" ht="14.4" thickBot="1" x14ac:dyDescent="0.3">
      <c r="A49" s="2098"/>
      <c r="B49" s="2099"/>
      <c r="C49" s="927"/>
      <c r="D49" s="927"/>
      <c r="E49" s="927"/>
      <c r="F49" s="927"/>
      <c r="G49" s="927"/>
      <c r="H49" s="927"/>
      <c r="I49" s="2112"/>
      <c r="J49" s="2099"/>
      <c r="K49" s="928"/>
      <c r="L49" s="928"/>
      <c r="M49" s="927"/>
      <c r="N49" s="927"/>
      <c r="O49" s="927"/>
      <c r="P49" s="929"/>
    </row>
    <row r="50" spans="1:16" ht="14.4" thickBot="1" x14ac:dyDescent="0.3">
      <c r="A50" s="2100"/>
      <c r="B50" s="2101"/>
      <c r="C50" s="259"/>
      <c r="D50" s="259"/>
      <c r="E50" s="259"/>
      <c r="F50" s="259"/>
      <c r="G50" s="259"/>
      <c r="H50" s="259"/>
      <c r="I50" s="259"/>
      <c r="J50" s="259"/>
      <c r="K50" s="259"/>
      <c r="L50" s="259"/>
      <c r="M50" s="259"/>
      <c r="N50" s="259"/>
      <c r="O50" s="259"/>
      <c r="P50" s="259"/>
    </row>
    <row r="51" spans="1:16" x14ac:dyDescent="0.25">
      <c r="A51" s="2113" t="s">
        <v>15</v>
      </c>
      <c r="B51" s="2114"/>
      <c r="C51" s="2114"/>
      <c r="D51" s="2114"/>
      <c r="E51" s="2114"/>
      <c r="F51" s="2114"/>
      <c r="G51" s="2114"/>
      <c r="H51" s="2114"/>
      <c r="I51" s="2114"/>
      <c r="J51" s="2114"/>
      <c r="K51" s="2114"/>
      <c r="L51" s="2114"/>
      <c r="M51" s="2114"/>
      <c r="N51" s="2114"/>
      <c r="O51" s="2114"/>
      <c r="P51" s="2115"/>
    </row>
    <row r="52" spans="1:16" ht="15.6" customHeight="1" x14ac:dyDescent="0.25">
      <c r="A52" s="2116"/>
      <c r="B52" s="1870"/>
      <c r="C52" s="1869"/>
      <c r="D52" s="1871"/>
      <c r="E52" s="1871"/>
      <c r="F52" s="1871"/>
      <c r="G52" s="1871"/>
      <c r="H52" s="1871"/>
      <c r="I52" s="1871"/>
      <c r="J52" s="1871"/>
      <c r="K52" s="1871"/>
      <c r="L52" s="1871"/>
      <c r="M52" s="1871"/>
      <c r="N52" s="1870"/>
      <c r="O52" s="1883" t="s">
        <v>0</v>
      </c>
      <c r="P52" s="2117"/>
    </row>
    <row r="53" spans="1:16" ht="20.399999999999999" customHeight="1" x14ac:dyDescent="0.25">
      <c r="A53" s="2116" t="s">
        <v>16</v>
      </c>
      <c r="B53" s="1870"/>
      <c r="C53" s="1869" t="s">
        <v>511</v>
      </c>
      <c r="D53" s="1871"/>
      <c r="E53" s="1871"/>
      <c r="F53" s="1871"/>
      <c r="G53" s="1871"/>
      <c r="H53" s="1871"/>
      <c r="I53" s="1871"/>
      <c r="J53" s="1871"/>
      <c r="K53" s="1871"/>
      <c r="L53" s="1871"/>
      <c r="M53" s="1871"/>
      <c r="N53" s="1870"/>
      <c r="O53" s="1872" t="s">
        <v>512</v>
      </c>
      <c r="P53" s="2118"/>
    </row>
    <row r="54" spans="1:16" ht="18.600000000000001" customHeight="1" x14ac:dyDescent="0.25">
      <c r="A54" s="2116" t="s">
        <v>17</v>
      </c>
      <c r="B54" s="1870"/>
      <c r="C54" s="1869" t="s">
        <v>513</v>
      </c>
      <c r="D54" s="1871"/>
      <c r="E54" s="1871"/>
      <c r="F54" s="1871"/>
      <c r="G54" s="1871"/>
      <c r="H54" s="1871"/>
      <c r="I54" s="1871"/>
      <c r="J54" s="1871"/>
      <c r="K54" s="1871"/>
      <c r="L54" s="1871"/>
      <c r="M54" s="1871"/>
      <c r="N54" s="1870"/>
      <c r="O54" s="1883">
        <v>66</v>
      </c>
      <c r="P54" s="2117"/>
    </row>
    <row r="55" spans="1:16" x14ac:dyDescent="0.25">
      <c r="A55" s="2121" t="s">
        <v>18</v>
      </c>
      <c r="B55" s="1973"/>
      <c r="C55" s="1869" t="s">
        <v>513</v>
      </c>
      <c r="D55" s="1871"/>
      <c r="E55" s="1871"/>
      <c r="F55" s="1871"/>
      <c r="G55" s="1871"/>
      <c r="H55" s="1871"/>
      <c r="I55" s="1871"/>
      <c r="J55" s="1871"/>
      <c r="K55" s="1871"/>
      <c r="L55" s="1871"/>
      <c r="M55" s="1871"/>
      <c r="N55" s="1870"/>
      <c r="O55" s="1974" t="s">
        <v>281</v>
      </c>
      <c r="P55" s="2122"/>
    </row>
    <row r="56" spans="1:16" ht="14.4" thickBot="1" x14ac:dyDescent="0.3">
      <c r="A56" s="930"/>
      <c r="B56" s="931"/>
      <c r="C56" s="931"/>
      <c r="D56" s="931"/>
      <c r="E56" s="931"/>
      <c r="F56" s="931"/>
      <c r="G56" s="931"/>
      <c r="H56" s="931"/>
      <c r="I56" s="931"/>
      <c r="J56" s="931"/>
      <c r="K56" s="931"/>
      <c r="L56" s="931"/>
      <c r="M56" s="931"/>
      <c r="N56" s="931"/>
      <c r="O56" s="931"/>
      <c r="P56" s="932"/>
    </row>
    <row r="57" spans="1:16" x14ac:dyDescent="0.25">
      <c r="A57" s="2123" t="s">
        <v>785</v>
      </c>
      <c r="B57" s="2123"/>
      <c r="C57" s="2123"/>
      <c r="D57" s="2123"/>
      <c r="E57" s="2123"/>
      <c r="F57" s="2123"/>
      <c r="G57" s="2123"/>
      <c r="H57" s="2123"/>
      <c r="I57" s="2123"/>
      <c r="J57" s="2123"/>
      <c r="K57" s="2123"/>
      <c r="L57" s="2123"/>
      <c r="M57" s="2123"/>
      <c r="N57" s="2123"/>
      <c r="O57" s="2123"/>
      <c r="P57" s="2123"/>
    </row>
    <row r="58" spans="1:16" s="729" customFormat="1" ht="25.95" customHeight="1" x14ac:dyDescent="0.3">
      <c r="A58" s="2124" t="s">
        <v>21</v>
      </c>
      <c r="B58" s="2125"/>
      <c r="C58" s="2125"/>
      <c r="D58" s="2126" t="s">
        <v>514</v>
      </c>
      <c r="E58" s="2126"/>
      <c r="F58" s="2126"/>
      <c r="G58" s="2126"/>
      <c r="H58" s="2126"/>
      <c r="I58" s="2126"/>
      <c r="J58" s="2126"/>
      <c r="K58" s="2126"/>
      <c r="L58" s="2126"/>
      <c r="M58" s="2126"/>
      <c r="N58" s="2126"/>
      <c r="O58" s="2126"/>
      <c r="P58" s="2127"/>
    </row>
    <row r="59" spans="1:16" s="729" customFormat="1" ht="36" customHeight="1" x14ac:dyDescent="0.3">
      <c r="A59" s="2128" t="s">
        <v>751</v>
      </c>
      <c r="B59" s="2129"/>
      <c r="C59" s="2129"/>
      <c r="D59" s="2130" t="s">
        <v>752</v>
      </c>
      <c r="E59" s="2130"/>
      <c r="F59" s="2130"/>
      <c r="G59" s="2130"/>
      <c r="H59" s="2130"/>
      <c r="I59" s="2130"/>
      <c r="J59" s="2130"/>
      <c r="K59" s="2130"/>
      <c r="L59" s="2130"/>
      <c r="M59" s="2130"/>
      <c r="N59" s="2130"/>
      <c r="O59" s="2130"/>
      <c r="P59" s="2131"/>
    </row>
    <row r="60" spans="1:16" s="729" customFormat="1" ht="39.450000000000003" customHeight="1" thickBot="1" x14ac:dyDescent="0.35">
      <c r="A60" s="2132" t="s">
        <v>23</v>
      </c>
      <c r="B60" s="2133"/>
      <c r="C60" s="2133"/>
      <c r="D60" s="2134" t="s">
        <v>515</v>
      </c>
      <c r="E60" s="2134"/>
      <c r="F60" s="2134"/>
      <c r="G60" s="2134"/>
      <c r="H60" s="2134"/>
      <c r="I60" s="2134"/>
      <c r="J60" s="2134"/>
      <c r="K60" s="2134"/>
      <c r="L60" s="2134"/>
      <c r="M60" s="2134"/>
      <c r="N60" s="2134"/>
      <c r="O60" s="2134"/>
      <c r="P60" s="2135"/>
    </row>
    <row r="61" spans="1:16" ht="14.4" thickBot="1" x14ac:dyDescent="0.3">
      <c r="A61" s="933"/>
      <c r="B61" s="933"/>
      <c r="C61" s="933"/>
      <c r="D61" s="934"/>
      <c r="E61" s="934"/>
      <c r="F61" s="934"/>
      <c r="G61" s="934"/>
      <c r="H61" s="934"/>
      <c r="I61" s="934"/>
      <c r="J61" s="934"/>
      <c r="K61" s="934"/>
      <c r="L61" s="934"/>
      <c r="M61" s="934"/>
      <c r="N61" s="934"/>
      <c r="O61" s="934"/>
      <c r="P61" s="934"/>
    </row>
    <row r="62" spans="1:16" x14ac:dyDescent="0.25">
      <c r="A62" s="2136" t="s">
        <v>20</v>
      </c>
      <c r="B62" s="2137"/>
      <c r="C62" s="2137"/>
      <c r="D62" s="2137"/>
      <c r="E62" s="2137"/>
      <c r="F62" s="2137"/>
      <c r="G62" s="2137"/>
      <c r="H62" s="2137"/>
      <c r="I62" s="2137"/>
      <c r="J62" s="2137"/>
      <c r="K62" s="2137"/>
      <c r="L62" s="2137"/>
      <c r="M62" s="2137"/>
      <c r="N62" s="2137"/>
      <c r="O62" s="2137"/>
      <c r="P62" s="2138"/>
    </row>
    <row r="63" spans="1:16" s="729" customFormat="1" ht="19.5" customHeight="1" x14ac:dyDescent="0.3">
      <c r="A63" s="2139" t="s">
        <v>24</v>
      </c>
      <c r="B63" s="1754" t="s">
        <v>0</v>
      </c>
      <c r="C63" s="1754" t="s">
        <v>1</v>
      </c>
      <c r="D63" s="1754"/>
      <c r="E63" s="1754"/>
      <c r="F63" s="1754"/>
      <c r="G63" s="1754"/>
      <c r="H63" s="1754"/>
      <c r="I63" s="1754"/>
      <c r="J63" s="2140" t="s">
        <v>28</v>
      </c>
      <c r="K63" s="778">
        <v>2022</v>
      </c>
      <c r="L63" s="778">
        <v>2023</v>
      </c>
      <c r="M63" s="778">
        <v>2024</v>
      </c>
      <c r="N63" s="778">
        <v>2025</v>
      </c>
      <c r="O63" s="778">
        <v>2026</v>
      </c>
      <c r="P63" s="749">
        <v>2027</v>
      </c>
    </row>
    <row r="64" spans="1:16" s="729" customFormat="1" ht="51" x14ac:dyDescent="0.3">
      <c r="A64" s="2139"/>
      <c r="B64" s="1754"/>
      <c r="C64" s="1754"/>
      <c r="D64" s="1754"/>
      <c r="E64" s="1754"/>
      <c r="F64" s="1754"/>
      <c r="G64" s="1754"/>
      <c r="H64" s="1754"/>
      <c r="I64" s="1754"/>
      <c r="J64" s="2140"/>
      <c r="K64" s="750" t="s">
        <v>11</v>
      </c>
      <c r="L64" s="750" t="s">
        <v>11</v>
      </c>
      <c r="M64" s="750" t="s">
        <v>12</v>
      </c>
      <c r="N64" s="750" t="s">
        <v>13</v>
      </c>
      <c r="O64" s="750" t="s">
        <v>14</v>
      </c>
      <c r="P64" s="751" t="s">
        <v>14</v>
      </c>
    </row>
    <row r="65" spans="1:17" s="729" customFormat="1" ht="57" customHeight="1" x14ac:dyDescent="0.3">
      <c r="A65" s="954" t="s">
        <v>25</v>
      </c>
      <c r="B65" s="826" t="s">
        <v>179</v>
      </c>
      <c r="C65" s="2093" t="s">
        <v>782</v>
      </c>
      <c r="D65" s="2094"/>
      <c r="E65" s="2094"/>
      <c r="F65" s="2094"/>
      <c r="G65" s="2094"/>
      <c r="H65" s="2094"/>
      <c r="I65" s="2095"/>
      <c r="J65" s="741" t="s">
        <v>95</v>
      </c>
      <c r="K65" s="826">
        <v>0</v>
      </c>
      <c r="L65" s="826">
        <v>0</v>
      </c>
      <c r="M65" s="826">
        <v>12</v>
      </c>
      <c r="N65" s="826">
        <v>12</v>
      </c>
      <c r="O65" s="826">
        <v>12</v>
      </c>
      <c r="P65" s="955">
        <v>12</v>
      </c>
    </row>
    <row r="66" spans="1:17" s="729" customFormat="1" ht="48" customHeight="1" x14ac:dyDescent="0.3">
      <c r="A66" s="2084" t="s">
        <v>26</v>
      </c>
      <c r="B66" s="745" t="s">
        <v>108</v>
      </c>
      <c r="C66" s="2141" t="s">
        <v>517</v>
      </c>
      <c r="D66" s="2141"/>
      <c r="E66" s="2141"/>
      <c r="F66" s="2141"/>
      <c r="G66" s="2141"/>
      <c r="H66" s="2141"/>
      <c r="I66" s="2141"/>
      <c r="J66" s="745" t="s">
        <v>753</v>
      </c>
      <c r="K66" s="784">
        <v>20000</v>
      </c>
      <c r="L66" s="784">
        <v>20000</v>
      </c>
      <c r="M66" s="745">
        <v>20000</v>
      </c>
      <c r="N66" s="745">
        <v>70000</v>
      </c>
      <c r="O66" s="745">
        <v>15000</v>
      </c>
      <c r="P66" s="752">
        <v>70000</v>
      </c>
      <c r="Q66" s="742"/>
    </row>
    <row r="67" spans="1:17" s="729" customFormat="1" ht="27.75" customHeight="1" x14ac:dyDescent="0.3">
      <c r="A67" s="2085"/>
      <c r="B67" s="745" t="s">
        <v>243</v>
      </c>
      <c r="C67" s="2142" t="s">
        <v>516</v>
      </c>
      <c r="D67" s="2142"/>
      <c r="E67" s="2142"/>
      <c r="F67" s="2142"/>
      <c r="G67" s="2142"/>
      <c r="H67" s="2142"/>
      <c r="I67" s="2142"/>
      <c r="J67" s="745" t="s">
        <v>106</v>
      </c>
      <c r="K67" s="745">
        <v>3</v>
      </c>
      <c r="L67" s="738">
        <v>6</v>
      </c>
      <c r="M67" s="747">
        <v>5</v>
      </c>
      <c r="N67" s="747">
        <v>10</v>
      </c>
      <c r="O67" s="747">
        <v>2</v>
      </c>
      <c r="P67" s="748">
        <v>10</v>
      </c>
    </row>
    <row r="68" spans="1:17" s="729" customFormat="1" ht="33" customHeight="1" x14ac:dyDescent="0.3">
      <c r="A68" s="2085"/>
      <c r="B68" s="745" t="s">
        <v>107</v>
      </c>
      <c r="C68" s="2141" t="s">
        <v>754</v>
      </c>
      <c r="D68" s="2141"/>
      <c r="E68" s="2141"/>
      <c r="F68" s="2141"/>
      <c r="G68" s="2141"/>
      <c r="H68" s="2141"/>
      <c r="I68" s="2141"/>
      <c r="J68" s="745" t="s">
        <v>106</v>
      </c>
      <c r="K68" s="745">
        <v>0</v>
      </c>
      <c r="L68" s="735">
        <v>55</v>
      </c>
      <c r="M68" s="753">
        <v>0</v>
      </c>
      <c r="N68" s="753">
        <v>30</v>
      </c>
      <c r="O68" s="753">
        <v>13</v>
      </c>
      <c r="P68" s="754">
        <v>30</v>
      </c>
      <c r="Q68" s="742"/>
    </row>
    <row r="69" spans="1:17" s="729" customFormat="1" ht="33.75" customHeight="1" x14ac:dyDescent="0.3">
      <c r="A69" s="2086"/>
      <c r="B69" s="745" t="s">
        <v>186</v>
      </c>
      <c r="C69" s="2087" t="s">
        <v>755</v>
      </c>
      <c r="D69" s="2087"/>
      <c r="E69" s="2087"/>
      <c r="F69" s="2087"/>
      <c r="G69" s="2087"/>
      <c r="H69" s="2087"/>
      <c r="I69" s="2087"/>
      <c r="J69" s="746" t="s">
        <v>106</v>
      </c>
      <c r="K69" s="746">
        <v>0</v>
      </c>
      <c r="L69" s="755">
        <v>0</v>
      </c>
      <c r="M69" s="756">
        <v>0</v>
      </c>
      <c r="N69" s="756">
        <v>3</v>
      </c>
      <c r="O69" s="756">
        <v>1</v>
      </c>
      <c r="P69" s="757">
        <v>3</v>
      </c>
      <c r="Q69" s="742"/>
    </row>
    <row r="70" spans="1:17" s="729" customFormat="1" ht="53.25" customHeight="1" thickBot="1" x14ac:dyDescent="0.35">
      <c r="A70" s="739" t="s">
        <v>27</v>
      </c>
      <c r="B70" s="740" t="s">
        <v>127</v>
      </c>
      <c r="C70" s="2143" t="s">
        <v>472</v>
      </c>
      <c r="D70" s="2143"/>
      <c r="E70" s="2143"/>
      <c r="F70" s="2143"/>
      <c r="G70" s="2143"/>
      <c r="H70" s="2143"/>
      <c r="I70" s="2143"/>
      <c r="J70" s="740" t="s">
        <v>295</v>
      </c>
      <c r="K70" s="758">
        <v>15470</v>
      </c>
      <c r="L70" s="759">
        <v>15470</v>
      </c>
      <c r="M70" s="760">
        <v>12360</v>
      </c>
      <c r="N70" s="760">
        <v>5000</v>
      </c>
      <c r="O70" s="760">
        <v>5000</v>
      </c>
      <c r="P70" s="761">
        <v>5000</v>
      </c>
    </row>
    <row r="71" spans="1:17" ht="14.4" thickBot="1" x14ac:dyDescent="0.3">
      <c r="N71" s="259"/>
    </row>
    <row r="72" spans="1:17" ht="14.4" x14ac:dyDescent="0.25">
      <c r="A72" s="2081" t="s">
        <v>473</v>
      </c>
      <c r="B72" s="2082"/>
      <c r="C72" s="2082"/>
      <c r="D72" s="2082"/>
      <c r="E72" s="2082"/>
      <c r="F72" s="2082"/>
      <c r="G72" s="2082"/>
      <c r="H72" s="2082"/>
      <c r="I72" s="2082"/>
      <c r="J72" s="2082"/>
      <c r="K72" s="2082"/>
      <c r="L72" s="2082"/>
      <c r="M72" s="2082"/>
      <c r="N72" s="2082"/>
      <c r="O72" s="2082"/>
      <c r="P72" s="2083"/>
    </row>
    <row r="73" spans="1:17" x14ac:dyDescent="0.25">
      <c r="A73" s="2061" t="s">
        <v>1</v>
      </c>
      <c r="B73" s="1929"/>
      <c r="C73" s="1929"/>
      <c r="D73" s="1866"/>
      <c r="E73" s="1822" t="s">
        <v>0</v>
      </c>
      <c r="F73" s="1823"/>
      <c r="G73" s="1863">
        <v>2022</v>
      </c>
      <c r="H73" s="1863"/>
      <c r="I73" s="799">
        <v>2023</v>
      </c>
      <c r="J73" s="799">
        <v>2024</v>
      </c>
      <c r="K73" s="1946">
        <v>2025</v>
      </c>
      <c r="L73" s="1946"/>
      <c r="M73" s="1946">
        <v>2026</v>
      </c>
      <c r="N73" s="1946"/>
      <c r="O73" s="1946">
        <v>2027</v>
      </c>
      <c r="P73" s="2063"/>
    </row>
    <row r="74" spans="1:17" x14ac:dyDescent="0.25">
      <c r="A74" s="2062"/>
      <c r="B74" s="1930"/>
      <c r="C74" s="1930"/>
      <c r="D74" s="1868"/>
      <c r="E74" s="799" t="s">
        <v>38</v>
      </c>
      <c r="F74" s="817" t="s">
        <v>39</v>
      </c>
      <c r="G74" s="1822" t="s">
        <v>11</v>
      </c>
      <c r="H74" s="1823"/>
      <c r="I74" s="799" t="s">
        <v>11</v>
      </c>
      <c r="J74" s="799" t="s">
        <v>12</v>
      </c>
      <c r="K74" s="1822" t="s">
        <v>13</v>
      </c>
      <c r="L74" s="1823"/>
      <c r="M74" s="1822" t="s">
        <v>14</v>
      </c>
      <c r="N74" s="1823"/>
      <c r="O74" s="1822" t="s">
        <v>14</v>
      </c>
      <c r="P74" s="2052"/>
    </row>
    <row r="75" spans="1:17" x14ac:dyDescent="0.25">
      <c r="A75" s="2156" t="s">
        <v>474</v>
      </c>
      <c r="B75" s="2157"/>
      <c r="C75" s="2157"/>
      <c r="D75" s="2158"/>
      <c r="E75" s="281" t="s">
        <v>224</v>
      </c>
      <c r="F75" s="799"/>
      <c r="G75" s="1842">
        <f>G76+G77</f>
        <v>63648.5</v>
      </c>
      <c r="H75" s="1843"/>
      <c r="I75" s="815">
        <f>I76+I77</f>
        <v>132485.29999999999</v>
      </c>
      <c r="J75" s="815">
        <f t="shared" ref="J75:K75" si="5">J76</f>
        <v>24000</v>
      </c>
      <c r="K75" s="1842">
        <f t="shared" si="5"/>
        <v>24000</v>
      </c>
      <c r="L75" s="1843"/>
      <c r="M75" s="1842">
        <f t="shared" ref="M75" si="6">M76</f>
        <v>24000</v>
      </c>
      <c r="N75" s="1843"/>
      <c r="O75" s="1842">
        <f t="shared" ref="O75" si="7">O76</f>
        <v>24000</v>
      </c>
      <c r="P75" s="2054"/>
    </row>
    <row r="76" spans="1:17" ht="30.75" customHeight="1" x14ac:dyDescent="0.25">
      <c r="A76" s="2017" t="s">
        <v>225</v>
      </c>
      <c r="B76" s="1941"/>
      <c r="C76" s="1941"/>
      <c r="D76" s="1942"/>
      <c r="E76" s="257"/>
      <c r="F76" s="799">
        <v>263210</v>
      </c>
      <c r="G76" s="2119">
        <v>29294</v>
      </c>
      <c r="H76" s="2119"/>
      <c r="I76" s="935">
        <v>38796.1</v>
      </c>
      <c r="J76" s="935">
        <v>24000</v>
      </c>
      <c r="K76" s="1950">
        <v>24000</v>
      </c>
      <c r="L76" s="1950"/>
      <c r="M76" s="1950">
        <v>24000</v>
      </c>
      <c r="N76" s="1950"/>
      <c r="O76" s="1950">
        <v>24000</v>
      </c>
      <c r="P76" s="2120"/>
    </row>
    <row r="77" spans="1:17" ht="47.25" customHeight="1" thickBot="1" x14ac:dyDescent="0.3">
      <c r="A77" s="2151" t="s">
        <v>518</v>
      </c>
      <c r="B77" s="2152"/>
      <c r="C77" s="2152"/>
      <c r="D77" s="2153"/>
      <c r="E77" s="916"/>
      <c r="F77" s="916">
        <v>291420</v>
      </c>
      <c r="G77" s="2154">
        <v>34354.5</v>
      </c>
      <c r="H77" s="2154"/>
      <c r="I77" s="936">
        <v>93689.2</v>
      </c>
      <c r="J77" s="936"/>
      <c r="K77" s="2154"/>
      <c r="L77" s="2154"/>
      <c r="M77" s="2154"/>
      <c r="N77" s="2154"/>
      <c r="O77" s="2154"/>
      <c r="P77" s="2155"/>
    </row>
    <row r="78" spans="1:17" ht="14.4" thickBot="1" x14ac:dyDescent="0.3"/>
    <row r="79" spans="1:17" ht="14.4" x14ac:dyDescent="0.25">
      <c r="A79" s="2088" t="s">
        <v>475</v>
      </c>
      <c r="B79" s="2089"/>
      <c r="C79" s="2089"/>
      <c r="D79" s="2089"/>
      <c r="E79" s="2089"/>
      <c r="F79" s="2089"/>
      <c r="G79" s="2089"/>
      <c r="H79" s="2089"/>
      <c r="I79" s="2089"/>
      <c r="J79" s="2089"/>
      <c r="K79" s="2089"/>
      <c r="L79" s="2089"/>
      <c r="M79" s="2089"/>
      <c r="N79" s="2089"/>
      <c r="O79" s="2089"/>
      <c r="P79" s="2090"/>
    </row>
    <row r="80" spans="1:17" x14ac:dyDescent="0.25">
      <c r="A80" s="2091" t="s">
        <v>1</v>
      </c>
      <c r="B80" s="1863"/>
      <c r="C80" s="1863"/>
      <c r="D80" s="1863"/>
      <c r="E80" s="1863" t="s">
        <v>0</v>
      </c>
      <c r="F80" s="1863"/>
      <c r="G80" s="1863"/>
      <c r="H80" s="1863"/>
      <c r="I80" s="2002" t="s">
        <v>43</v>
      </c>
      <c r="J80" s="2002" t="s">
        <v>42</v>
      </c>
      <c r="K80" s="2002" t="s">
        <v>73</v>
      </c>
      <c r="L80" s="804">
        <v>2024</v>
      </c>
      <c r="M80" s="2002" t="s">
        <v>170</v>
      </c>
      <c r="N80" s="799">
        <v>2025</v>
      </c>
      <c r="O80" s="799">
        <v>2026</v>
      </c>
      <c r="P80" s="920">
        <v>2027</v>
      </c>
    </row>
    <row r="81" spans="1:20" ht="48" x14ac:dyDescent="0.25">
      <c r="A81" s="2091"/>
      <c r="B81" s="1863"/>
      <c r="C81" s="1863"/>
      <c r="D81" s="1863"/>
      <c r="E81" s="799" t="s">
        <v>44</v>
      </c>
      <c r="F81" s="799" t="s">
        <v>38</v>
      </c>
      <c r="G81" s="818" t="s">
        <v>13</v>
      </c>
      <c r="H81" s="817" t="s">
        <v>39</v>
      </c>
      <c r="I81" s="2002"/>
      <c r="J81" s="2002"/>
      <c r="K81" s="2002"/>
      <c r="L81" s="264" t="s">
        <v>41</v>
      </c>
      <c r="M81" s="2002"/>
      <c r="N81" s="818" t="s">
        <v>13</v>
      </c>
      <c r="O81" s="818" t="s">
        <v>14</v>
      </c>
      <c r="P81" s="917" t="s">
        <v>14</v>
      </c>
    </row>
    <row r="82" spans="1:20" x14ac:dyDescent="0.25">
      <c r="A82" s="2102">
        <v>1</v>
      </c>
      <c r="B82" s="1864"/>
      <c r="C82" s="1864"/>
      <c r="D82" s="1823"/>
      <c r="E82" s="799">
        <v>2</v>
      </c>
      <c r="F82" s="799">
        <v>3</v>
      </c>
      <c r="G82" s="799">
        <v>4</v>
      </c>
      <c r="H82" s="799">
        <v>5</v>
      </c>
      <c r="I82" s="799">
        <v>6</v>
      </c>
      <c r="J82" s="799">
        <v>7</v>
      </c>
      <c r="K82" s="799">
        <v>8</v>
      </c>
      <c r="L82" s="799">
        <v>9</v>
      </c>
      <c r="M82" s="799" t="s">
        <v>45</v>
      </c>
      <c r="N82" s="799">
        <v>11</v>
      </c>
      <c r="O82" s="799">
        <v>12</v>
      </c>
      <c r="P82" s="920">
        <v>13</v>
      </c>
    </row>
    <row r="83" spans="1:20" ht="14.4" thickBot="1" x14ac:dyDescent="0.3">
      <c r="A83" s="2103"/>
      <c r="B83" s="2144"/>
      <c r="C83" s="2144"/>
      <c r="D83" s="2104"/>
      <c r="E83" s="915"/>
      <c r="F83" s="915"/>
      <c r="G83" s="915"/>
      <c r="H83" s="915"/>
      <c r="I83" s="915"/>
      <c r="J83" s="915"/>
      <c r="K83" s="915"/>
      <c r="L83" s="915"/>
      <c r="M83" s="915"/>
      <c r="N83" s="915"/>
      <c r="O83" s="915"/>
      <c r="P83" s="937"/>
      <c r="T83" s="236" t="s">
        <v>231</v>
      </c>
    </row>
    <row r="84" spans="1:20" ht="14.4" thickBot="1" x14ac:dyDescent="0.3"/>
    <row r="85" spans="1:20" s="786" customFormat="1" x14ac:dyDescent="0.3">
      <c r="A85" s="2078" t="s">
        <v>46</v>
      </c>
      <c r="B85" s="2079"/>
      <c r="C85" s="2079"/>
      <c r="D85" s="2079"/>
      <c r="E85" s="2079"/>
      <c r="F85" s="2079"/>
      <c r="G85" s="2079"/>
      <c r="H85" s="2079"/>
      <c r="I85" s="2079"/>
      <c r="J85" s="2079"/>
      <c r="K85" s="2079"/>
      <c r="L85" s="2079"/>
      <c r="M85" s="2079"/>
      <c r="N85" s="2079"/>
      <c r="O85" s="2079"/>
      <c r="P85" s="2080"/>
    </row>
    <row r="86" spans="1:20" s="786" customFormat="1" x14ac:dyDescent="0.3">
      <c r="A86" s="2145" t="s">
        <v>47</v>
      </c>
      <c r="B86" s="2146"/>
      <c r="C86" s="2146"/>
      <c r="D86" s="2146"/>
      <c r="E86" s="2146"/>
      <c r="F86" s="2146"/>
      <c r="G86" s="2146"/>
      <c r="H86" s="2146"/>
      <c r="I86" s="2146"/>
      <c r="J86" s="2146"/>
      <c r="K86" s="2146"/>
      <c r="L86" s="2146"/>
      <c r="M86" s="2146"/>
      <c r="N86" s="2146"/>
      <c r="O86" s="2146"/>
      <c r="P86" s="2147"/>
    </row>
    <row r="87" spans="1:20" s="786" customFormat="1" x14ac:dyDescent="0.3">
      <c r="A87" s="2145" t="s">
        <v>48</v>
      </c>
      <c r="B87" s="2146"/>
      <c r="C87" s="2146"/>
      <c r="D87" s="2146"/>
      <c r="E87" s="2146"/>
      <c r="F87" s="2146"/>
      <c r="G87" s="2146"/>
      <c r="H87" s="2146"/>
      <c r="I87" s="2146"/>
      <c r="J87" s="2146"/>
      <c r="K87" s="2146"/>
      <c r="L87" s="2146"/>
      <c r="M87" s="2146"/>
      <c r="N87" s="2146"/>
      <c r="O87" s="2146"/>
      <c r="P87" s="2147"/>
    </row>
    <row r="88" spans="1:20" s="786" customFormat="1" ht="14.4" thickBot="1" x14ac:dyDescent="0.35">
      <c r="A88" s="2148" t="s">
        <v>49</v>
      </c>
      <c r="B88" s="2149"/>
      <c r="C88" s="2149"/>
      <c r="D88" s="2149"/>
      <c r="E88" s="2149"/>
      <c r="F88" s="2149"/>
      <c r="G88" s="2149"/>
      <c r="H88" s="2149"/>
      <c r="I88" s="2149"/>
      <c r="J88" s="2149"/>
      <c r="K88" s="2149"/>
      <c r="L88" s="2149"/>
      <c r="M88" s="2149"/>
      <c r="N88" s="2149"/>
      <c r="O88" s="2149"/>
      <c r="P88" s="2150"/>
    </row>
    <row r="90" spans="1:20" x14ac:dyDescent="0.25">
      <c r="A90" s="2009" t="s">
        <v>476</v>
      </c>
      <c r="B90" s="2009"/>
      <c r="C90" s="2009"/>
      <c r="D90" s="2009"/>
      <c r="E90" s="2009"/>
      <c r="F90" s="2009"/>
      <c r="G90" s="2009"/>
      <c r="H90" s="2009"/>
      <c r="I90" s="2009"/>
      <c r="J90" s="2009"/>
      <c r="K90" s="2009"/>
      <c r="L90" s="2009"/>
      <c r="M90" s="2009"/>
      <c r="N90" s="2009"/>
      <c r="O90" s="2009"/>
      <c r="P90" s="2009"/>
    </row>
    <row r="91" spans="1:20" x14ac:dyDescent="0.25">
      <c r="A91" s="792"/>
      <c r="C91" s="792"/>
      <c r="D91" s="792"/>
      <c r="E91" s="792"/>
      <c r="F91" s="792"/>
      <c r="G91" s="792"/>
      <c r="H91" s="792"/>
      <c r="I91" s="792"/>
      <c r="J91" s="792"/>
      <c r="K91" s="792"/>
      <c r="L91" s="792"/>
      <c r="M91" s="792"/>
      <c r="N91" s="792"/>
      <c r="O91" s="792"/>
      <c r="P91" s="792"/>
    </row>
  </sheetData>
  <mergeCells count="211">
    <mergeCell ref="C68:I68"/>
    <mergeCell ref="C70:I70"/>
    <mergeCell ref="A83:D83"/>
    <mergeCell ref="A86:P86"/>
    <mergeCell ref="A87:P87"/>
    <mergeCell ref="A88:P88"/>
    <mergeCell ref="A90:P90"/>
    <mergeCell ref="A77:D77"/>
    <mergeCell ref="G77:H77"/>
    <mergeCell ref="K77:L77"/>
    <mergeCell ref="M77:N77"/>
    <mergeCell ref="O77:P77"/>
    <mergeCell ref="A79:P79"/>
    <mergeCell ref="A80:D81"/>
    <mergeCell ref="E80:H80"/>
    <mergeCell ref="I80:I81"/>
    <mergeCell ref="J80:J81"/>
    <mergeCell ref="K80:K81"/>
    <mergeCell ref="M80:M81"/>
    <mergeCell ref="A73:D74"/>
    <mergeCell ref="E73:F73"/>
    <mergeCell ref="A75:D75"/>
    <mergeCell ref="G75:H75"/>
    <mergeCell ref="K75:L75"/>
    <mergeCell ref="O54:P54"/>
    <mergeCell ref="O75:P75"/>
    <mergeCell ref="A76:D76"/>
    <mergeCell ref="G76:H76"/>
    <mergeCell ref="K76:L76"/>
    <mergeCell ref="M76:N76"/>
    <mergeCell ref="O76:P76"/>
    <mergeCell ref="A55:B55"/>
    <mergeCell ref="C55:N55"/>
    <mergeCell ref="O55:P55"/>
    <mergeCell ref="A57:P57"/>
    <mergeCell ref="A58:C58"/>
    <mergeCell ref="D58:P58"/>
    <mergeCell ref="A59:C59"/>
    <mergeCell ref="D59:P59"/>
    <mergeCell ref="A60:C60"/>
    <mergeCell ref="D60:P60"/>
    <mergeCell ref="A62:P62"/>
    <mergeCell ref="A63:A64"/>
    <mergeCell ref="B63:B64"/>
    <mergeCell ref="C63:I64"/>
    <mergeCell ref="J63:J64"/>
    <mergeCell ref="C66:I66"/>
    <mergeCell ref="C67:I67"/>
    <mergeCell ref="K28:L28"/>
    <mergeCell ref="M28:N28"/>
    <mergeCell ref="O28:P28"/>
    <mergeCell ref="A30:P30"/>
    <mergeCell ref="A31:C32"/>
    <mergeCell ref="D31:F31"/>
    <mergeCell ref="G31:J31"/>
    <mergeCell ref="K31:M31"/>
    <mergeCell ref="N31:P31"/>
    <mergeCell ref="A72:P72"/>
    <mergeCell ref="A66:A69"/>
    <mergeCell ref="C69:I69"/>
    <mergeCell ref="A44:P44"/>
    <mergeCell ref="A45:B46"/>
    <mergeCell ref="C45:H45"/>
    <mergeCell ref="I45:J46"/>
    <mergeCell ref="A47:B47"/>
    <mergeCell ref="I47:J47"/>
    <mergeCell ref="I48:J48"/>
    <mergeCell ref="C65:I65"/>
    <mergeCell ref="A48:B48"/>
    <mergeCell ref="A49:B49"/>
    <mergeCell ref="A50:B50"/>
    <mergeCell ref="I49:J49"/>
    <mergeCell ref="A51:P51"/>
    <mergeCell ref="A52:B52"/>
    <mergeCell ref="C52:N52"/>
    <mergeCell ref="O52:P52"/>
    <mergeCell ref="A53:B53"/>
    <mergeCell ref="C53:N53"/>
    <mergeCell ref="O53:P53"/>
    <mergeCell ref="A54:B54"/>
    <mergeCell ref="C54:N54"/>
    <mergeCell ref="A85:P85"/>
    <mergeCell ref="G73:H73"/>
    <mergeCell ref="K73:L73"/>
    <mergeCell ref="M73:N73"/>
    <mergeCell ref="O73:P73"/>
    <mergeCell ref="G74:H74"/>
    <mergeCell ref="K74:L74"/>
    <mergeCell ref="M74:N74"/>
    <mergeCell ref="O74:P74"/>
    <mergeCell ref="A82:D82"/>
    <mergeCell ref="M75:N75"/>
    <mergeCell ref="A37:C37"/>
    <mergeCell ref="E37:F37"/>
    <mergeCell ref="G37:H37"/>
    <mergeCell ref="A38:C38"/>
    <mergeCell ref="E38:F38"/>
    <mergeCell ref="G38:H38"/>
    <mergeCell ref="E41:F41"/>
    <mergeCell ref="G41:H41"/>
    <mergeCell ref="A42:C42"/>
    <mergeCell ref="E42:F42"/>
    <mergeCell ref="G42:H42"/>
    <mergeCell ref="A39:C39"/>
    <mergeCell ref="E39:F39"/>
    <mergeCell ref="G39:H39"/>
    <mergeCell ref="A40:C40"/>
    <mergeCell ref="E40:F40"/>
    <mergeCell ref="G40:H40"/>
    <mergeCell ref="A41:C41"/>
    <mergeCell ref="A35:C35"/>
    <mergeCell ref="E35:F35"/>
    <mergeCell ref="G35:H35"/>
    <mergeCell ref="A36:C36"/>
    <mergeCell ref="E36:F36"/>
    <mergeCell ref="G36:H36"/>
    <mergeCell ref="A33:C33"/>
    <mergeCell ref="E33:F33"/>
    <mergeCell ref="G33:H33"/>
    <mergeCell ref="A34:C34"/>
    <mergeCell ref="E34:F34"/>
    <mergeCell ref="G34:H34"/>
    <mergeCell ref="E32:F32"/>
    <mergeCell ref="G32:H32"/>
    <mergeCell ref="A26:B26"/>
    <mergeCell ref="G26:H26"/>
    <mergeCell ref="K26:L26"/>
    <mergeCell ref="M26:N26"/>
    <mergeCell ref="O26:P26"/>
    <mergeCell ref="A24:B24"/>
    <mergeCell ref="G24:H24"/>
    <mergeCell ref="K24:L24"/>
    <mergeCell ref="M24:N24"/>
    <mergeCell ref="O24:P24"/>
    <mergeCell ref="A25:B25"/>
    <mergeCell ref="G25:H25"/>
    <mergeCell ref="K25:L25"/>
    <mergeCell ref="M25:N25"/>
    <mergeCell ref="O25:P25"/>
    <mergeCell ref="A27:B27"/>
    <mergeCell ref="G27:H27"/>
    <mergeCell ref="K27:L27"/>
    <mergeCell ref="M27:N27"/>
    <mergeCell ref="O27:P27"/>
    <mergeCell ref="A28:B28"/>
    <mergeCell ref="G28:H28"/>
    <mergeCell ref="A22:B22"/>
    <mergeCell ref="G22:H22"/>
    <mergeCell ref="K22:L22"/>
    <mergeCell ref="M22:N22"/>
    <mergeCell ref="O22:P22"/>
    <mergeCell ref="A23:B23"/>
    <mergeCell ref="G23:H23"/>
    <mergeCell ref="K23:L23"/>
    <mergeCell ref="M23:N23"/>
    <mergeCell ref="O23:P23"/>
    <mergeCell ref="A20:B20"/>
    <mergeCell ref="G20:H20"/>
    <mergeCell ref="K20:L20"/>
    <mergeCell ref="M20:N20"/>
    <mergeCell ref="O20:P20"/>
    <mergeCell ref="A21:B21"/>
    <mergeCell ref="G21:H21"/>
    <mergeCell ref="K21:L21"/>
    <mergeCell ref="M21:N21"/>
    <mergeCell ref="O21:P21"/>
    <mergeCell ref="A18:B19"/>
    <mergeCell ref="C18:F18"/>
    <mergeCell ref="G18:H18"/>
    <mergeCell ref="K18:L18"/>
    <mergeCell ref="M18:N18"/>
    <mergeCell ref="O18:P18"/>
    <mergeCell ref="G19:H19"/>
    <mergeCell ref="K19:L19"/>
    <mergeCell ref="M19:N19"/>
    <mergeCell ref="O19:P19"/>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0"/>
  <sheetViews>
    <sheetView topLeftCell="A73" workbookViewId="0">
      <selection activeCell="A83" sqref="A83:XFD84"/>
    </sheetView>
  </sheetViews>
  <sheetFormatPr defaultColWidth="8.5546875" defaultRowHeight="13.8" x14ac:dyDescent="0.25"/>
  <cols>
    <col min="1" max="1" width="10.44140625" style="236" customWidth="1"/>
    <col min="2" max="2" width="9.44140625" style="236" customWidth="1"/>
    <col min="3" max="3" width="8.44140625" style="236" customWidth="1"/>
    <col min="4" max="4" width="10.5546875" style="236" customWidth="1"/>
    <col min="5" max="5" width="8.44140625" style="236" customWidth="1"/>
    <col min="6" max="6" width="8" style="236" customWidth="1"/>
    <col min="7" max="7" width="6" style="236" customWidth="1"/>
    <col min="8" max="8" width="6.44140625" style="236" customWidth="1"/>
    <col min="9" max="9" width="10.6640625" style="236" customWidth="1"/>
    <col min="10" max="10" width="10.44140625" style="236" customWidth="1"/>
    <col min="11" max="11" width="9.109375" style="236" customWidth="1"/>
    <col min="12" max="12" width="7.44140625" style="236" customWidth="1"/>
    <col min="13" max="13" width="9" style="236" customWidth="1"/>
    <col min="14" max="14" width="9.5546875" style="236" customWidth="1"/>
    <col min="15" max="15" width="11.44140625" style="236" customWidth="1"/>
    <col min="16" max="16" width="11.33203125" style="236" customWidth="1"/>
    <col min="17" max="16384" width="8.5546875" style="236"/>
  </cols>
  <sheetData>
    <row r="1" spans="1:16" x14ac:dyDescent="0.25">
      <c r="N1" s="2159" t="s">
        <v>68</v>
      </c>
      <c r="O1" s="2159"/>
      <c r="P1" s="2159"/>
    </row>
    <row r="2" spans="1:16" x14ac:dyDescent="0.25">
      <c r="E2" s="1847" t="s">
        <v>30</v>
      </c>
      <c r="F2" s="1847"/>
      <c r="G2" s="1847"/>
      <c r="H2" s="1847"/>
      <c r="I2" s="1847"/>
      <c r="J2" s="1847"/>
    </row>
    <row r="3" spans="1:16" x14ac:dyDescent="0.25">
      <c r="D3" s="1847" t="s">
        <v>74</v>
      </c>
      <c r="E3" s="1847"/>
      <c r="F3" s="1847"/>
      <c r="G3" s="1847"/>
      <c r="H3" s="1847"/>
      <c r="I3" s="1847"/>
      <c r="J3" s="1847"/>
      <c r="K3" s="1847"/>
      <c r="L3" s="1847"/>
    </row>
    <row r="4" spans="1:16" x14ac:dyDescent="0.25">
      <c r="D4" s="823"/>
      <c r="E4" s="823"/>
      <c r="F4" s="823"/>
      <c r="G4" s="823"/>
      <c r="H4" s="823"/>
      <c r="I4" s="823"/>
      <c r="J4" s="823"/>
      <c r="K4" s="823"/>
      <c r="L4" s="823"/>
    </row>
    <row r="5" spans="1:16" x14ac:dyDescent="0.25">
      <c r="P5" s="239" t="s">
        <v>0</v>
      </c>
    </row>
    <row r="6" spans="1:16" x14ac:dyDescent="0.25">
      <c r="A6" s="1943" t="s">
        <v>31</v>
      </c>
      <c r="B6" s="1943"/>
      <c r="C6" s="1943"/>
      <c r="D6" s="1836" t="s">
        <v>455</v>
      </c>
      <c r="E6" s="1837"/>
      <c r="F6" s="1837"/>
      <c r="G6" s="1837"/>
      <c r="H6" s="1837"/>
      <c r="I6" s="1837"/>
      <c r="J6" s="1837"/>
      <c r="K6" s="1837"/>
      <c r="L6" s="1837"/>
      <c r="M6" s="1837"/>
      <c r="N6" s="1837"/>
      <c r="O6" s="1838"/>
      <c r="P6" s="799">
        <v>1</v>
      </c>
    </row>
    <row r="7" spans="1:16" x14ac:dyDescent="0.25">
      <c r="A7" s="1943" t="s">
        <v>32</v>
      </c>
      <c r="B7" s="1943"/>
      <c r="C7" s="1943"/>
      <c r="D7" s="1944" t="s">
        <v>76</v>
      </c>
      <c r="E7" s="1944"/>
      <c r="F7" s="1944"/>
      <c r="G7" s="1944"/>
      <c r="H7" s="1944"/>
      <c r="I7" s="1944"/>
      <c r="J7" s="1944"/>
      <c r="K7" s="1944"/>
      <c r="L7" s="1944"/>
      <c r="M7" s="1944"/>
      <c r="N7" s="1944"/>
      <c r="O7" s="1944"/>
      <c r="P7" s="241" t="s">
        <v>77</v>
      </c>
    </row>
    <row r="8" spans="1:16" x14ac:dyDescent="0.25">
      <c r="A8" s="1943" t="s">
        <v>33</v>
      </c>
      <c r="B8" s="1943"/>
      <c r="C8" s="1943"/>
      <c r="D8" s="1819"/>
      <c r="E8" s="1820"/>
      <c r="F8" s="1820"/>
      <c r="G8" s="1820"/>
      <c r="H8" s="1820"/>
      <c r="I8" s="1820"/>
      <c r="J8" s="1820"/>
      <c r="K8" s="1820"/>
      <c r="L8" s="1820"/>
      <c r="M8" s="1820"/>
      <c r="N8" s="1820"/>
      <c r="O8" s="1821"/>
      <c r="P8" s="241"/>
    </row>
    <row r="10" spans="1:16" x14ac:dyDescent="0.25">
      <c r="A10" s="1819" t="s">
        <v>456</v>
      </c>
      <c r="B10" s="1820"/>
      <c r="C10" s="1820"/>
      <c r="D10" s="1820"/>
      <c r="E10" s="1820"/>
      <c r="F10" s="1820"/>
      <c r="G10" s="1820"/>
      <c r="H10" s="1820"/>
      <c r="I10" s="1820"/>
      <c r="J10" s="1820"/>
      <c r="K10" s="1820"/>
      <c r="L10" s="1820"/>
      <c r="M10" s="1820"/>
      <c r="N10" s="1820"/>
      <c r="O10" s="1820"/>
      <c r="P10" s="1821"/>
    </row>
    <row r="11" spans="1:16" x14ac:dyDescent="0.25">
      <c r="A11" s="786"/>
      <c r="B11" s="786"/>
      <c r="C11" s="786"/>
      <c r="D11" s="786"/>
      <c r="E11" s="786"/>
      <c r="F11" s="786"/>
      <c r="G11" s="786"/>
      <c r="H11" s="786"/>
      <c r="I11" s="786"/>
      <c r="J11" s="786"/>
      <c r="K11" s="786"/>
      <c r="L11" s="786"/>
      <c r="M11" s="786"/>
      <c r="N11" s="786"/>
      <c r="O11" s="786"/>
      <c r="P11" s="786"/>
    </row>
    <row r="12" spans="1:16" x14ac:dyDescent="0.25">
      <c r="A12" s="1865" t="s">
        <v>1</v>
      </c>
      <c r="B12" s="1929"/>
      <c r="C12" s="1929"/>
      <c r="D12" s="1866"/>
      <c r="E12" s="1822" t="s">
        <v>0</v>
      </c>
      <c r="F12" s="1823"/>
      <c r="G12" s="1863">
        <v>2022</v>
      </c>
      <c r="H12" s="1863"/>
      <c r="I12" s="799">
        <v>2023</v>
      </c>
      <c r="J12" s="799">
        <v>2024</v>
      </c>
      <c r="K12" s="1946">
        <v>2025</v>
      </c>
      <c r="L12" s="1946"/>
      <c r="M12" s="1946">
        <v>2026</v>
      </c>
      <c r="N12" s="1946"/>
      <c r="O12" s="1946">
        <v>2027</v>
      </c>
      <c r="P12" s="1946"/>
    </row>
    <row r="13" spans="1:16" x14ac:dyDescent="0.25">
      <c r="A13" s="1867"/>
      <c r="B13" s="1930"/>
      <c r="C13" s="1930"/>
      <c r="D13" s="1868"/>
      <c r="E13" s="799" t="s">
        <v>35</v>
      </c>
      <c r="F13" s="817" t="s">
        <v>36</v>
      </c>
      <c r="G13" s="1822" t="s">
        <v>11</v>
      </c>
      <c r="H13" s="1823"/>
      <c r="I13" s="799" t="s">
        <v>11</v>
      </c>
      <c r="J13" s="799" t="s">
        <v>12</v>
      </c>
      <c r="K13" s="1822" t="s">
        <v>13</v>
      </c>
      <c r="L13" s="1823"/>
      <c r="M13" s="1822" t="s">
        <v>14</v>
      </c>
      <c r="N13" s="1823"/>
      <c r="O13" s="1822" t="s">
        <v>14</v>
      </c>
      <c r="P13" s="1823"/>
    </row>
    <row r="14" spans="1:16" x14ac:dyDescent="0.25">
      <c r="A14" s="1945" t="s">
        <v>37</v>
      </c>
      <c r="B14" s="1945"/>
      <c r="C14" s="1945"/>
      <c r="D14" s="1945"/>
      <c r="E14" s="799">
        <v>4</v>
      </c>
      <c r="F14" s="799"/>
      <c r="G14" s="1824">
        <f>G15+G16</f>
        <v>147263.79999999999</v>
      </c>
      <c r="H14" s="2000"/>
      <c r="I14" s="873">
        <f>I15+I16</f>
        <v>535745</v>
      </c>
      <c r="J14" s="873">
        <f>J15+J16</f>
        <v>70000</v>
      </c>
      <c r="K14" s="1824">
        <f>K15</f>
        <v>70000</v>
      </c>
      <c r="L14" s="2000"/>
      <c r="M14" s="1824">
        <f t="shared" ref="M14" si="0">M15</f>
        <v>70000</v>
      </c>
      <c r="N14" s="2000"/>
      <c r="O14" s="1824">
        <f t="shared" ref="O14" si="1">O15</f>
        <v>70000</v>
      </c>
      <c r="P14" s="2000"/>
    </row>
    <row r="15" spans="1:16" x14ac:dyDescent="0.25">
      <c r="A15" s="1943" t="s">
        <v>172</v>
      </c>
      <c r="B15" s="1943"/>
      <c r="C15" s="1943"/>
      <c r="D15" s="1943"/>
      <c r="E15" s="799"/>
      <c r="F15" s="799">
        <v>26</v>
      </c>
      <c r="G15" s="1950">
        <f>G75</f>
        <v>30149.599999999999</v>
      </c>
      <c r="H15" s="1950"/>
      <c r="I15" s="801">
        <f>I75</f>
        <v>15713.8</v>
      </c>
      <c r="J15" s="801">
        <f t="shared" ref="J15:K16" si="2">J75</f>
        <v>70000</v>
      </c>
      <c r="K15" s="1950">
        <f t="shared" si="2"/>
        <v>70000</v>
      </c>
      <c r="L15" s="1863"/>
      <c r="M15" s="1950">
        <f t="shared" ref="M15:M16" si="3">M75</f>
        <v>70000</v>
      </c>
      <c r="N15" s="1863"/>
      <c r="O15" s="1950">
        <f t="shared" ref="O15:O16" si="4">O75</f>
        <v>70000</v>
      </c>
      <c r="P15" s="1863"/>
    </row>
    <row r="16" spans="1:16" ht="14.4" x14ac:dyDescent="0.25">
      <c r="A16" s="1851" t="s">
        <v>510</v>
      </c>
      <c r="B16" s="2066"/>
      <c r="C16" s="2066"/>
      <c r="D16" s="2067"/>
      <c r="E16" s="799"/>
      <c r="F16" s="799">
        <v>29</v>
      </c>
      <c r="G16" s="1950">
        <f>G76</f>
        <v>117114.2</v>
      </c>
      <c r="H16" s="1950"/>
      <c r="I16" s="801">
        <f>I76</f>
        <v>520031.2</v>
      </c>
      <c r="J16" s="801">
        <f t="shared" si="2"/>
        <v>0</v>
      </c>
      <c r="K16" s="1950">
        <f t="shared" si="2"/>
        <v>0</v>
      </c>
      <c r="L16" s="1863"/>
      <c r="M16" s="1950">
        <f t="shared" si="3"/>
        <v>0</v>
      </c>
      <c r="N16" s="1863"/>
      <c r="O16" s="1950">
        <f t="shared" si="4"/>
        <v>0</v>
      </c>
      <c r="P16" s="1863"/>
    </row>
    <row r="18" spans="1:16" x14ac:dyDescent="0.25">
      <c r="A18" s="1865" t="s">
        <v>1</v>
      </c>
      <c r="B18" s="1866"/>
      <c r="C18" s="1946" t="s">
        <v>0</v>
      </c>
      <c r="D18" s="1946"/>
      <c r="E18" s="1946"/>
      <c r="F18" s="1946"/>
      <c r="G18" s="1863">
        <v>2022</v>
      </c>
      <c r="H18" s="1863"/>
      <c r="I18" s="799">
        <v>2023</v>
      </c>
      <c r="J18" s="799">
        <v>2024</v>
      </c>
      <c r="K18" s="1863">
        <v>2025</v>
      </c>
      <c r="L18" s="1863"/>
      <c r="M18" s="1863">
        <v>2026</v>
      </c>
      <c r="N18" s="1863"/>
      <c r="O18" s="1863">
        <v>2027</v>
      </c>
      <c r="P18" s="1863"/>
    </row>
    <row r="19" spans="1:16" x14ac:dyDescent="0.25">
      <c r="A19" s="1867"/>
      <c r="B19" s="1868"/>
      <c r="C19" s="799" t="s">
        <v>61</v>
      </c>
      <c r="D19" s="799" t="s">
        <v>62</v>
      </c>
      <c r="E19" s="799" t="s">
        <v>35</v>
      </c>
      <c r="F19" s="817" t="s">
        <v>36</v>
      </c>
      <c r="G19" s="1822" t="s">
        <v>11</v>
      </c>
      <c r="H19" s="1823"/>
      <c r="I19" s="799" t="s">
        <v>11</v>
      </c>
      <c r="J19" s="799" t="s">
        <v>12</v>
      </c>
      <c r="K19" s="1822" t="s">
        <v>13</v>
      </c>
      <c r="L19" s="1823"/>
      <c r="M19" s="1822" t="s">
        <v>14</v>
      </c>
      <c r="N19" s="1823"/>
      <c r="O19" s="1822" t="s">
        <v>14</v>
      </c>
      <c r="P19" s="1823"/>
    </row>
    <row r="20" spans="1:16" x14ac:dyDescent="0.25">
      <c r="A20" s="1848" t="s">
        <v>63</v>
      </c>
      <c r="B20" s="1849"/>
      <c r="C20" s="247"/>
      <c r="D20" s="247"/>
      <c r="E20" s="247"/>
      <c r="F20" s="247"/>
      <c r="G20" s="2160">
        <f>G27</f>
        <v>147263.79999999999</v>
      </c>
      <c r="H20" s="2160"/>
      <c r="I20" s="938">
        <f>I27</f>
        <v>535745</v>
      </c>
      <c r="J20" s="938">
        <f>J27</f>
        <v>70000</v>
      </c>
      <c r="K20" s="2160">
        <f>K27</f>
        <v>70000</v>
      </c>
      <c r="L20" s="2160"/>
      <c r="M20" s="2160">
        <f t="shared" ref="M20" si="5">M27</f>
        <v>70000</v>
      </c>
      <c r="N20" s="2160"/>
      <c r="O20" s="2160">
        <f t="shared" ref="O20" si="6">O27</f>
        <v>70000</v>
      </c>
      <c r="P20" s="2160"/>
    </row>
    <row r="21" spans="1:16" x14ac:dyDescent="0.25">
      <c r="A21" s="1851" t="s">
        <v>64</v>
      </c>
      <c r="B21" s="1852"/>
      <c r="C21" s="249">
        <v>2</v>
      </c>
      <c r="D21" s="247"/>
      <c r="E21" s="247"/>
      <c r="F21" s="247"/>
      <c r="G21" s="2161"/>
      <c r="H21" s="2161"/>
      <c r="I21" s="939"/>
      <c r="J21" s="940"/>
      <c r="K21" s="2161"/>
      <c r="L21" s="2161"/>
      <c r="M21" s="2161"/>
      <c r="N21" s="2161"/>
      <c r="O21" s="2161"/>
      <c r="P21" s="2161"/>
    </row>
    <row r="22" spans="1:16" x14ac:dyDescent="0.25">
      <c r="A22" s="1946"/>
      <c r="B22" s="1946"/>
      <c r="C22" s="247"/>
      <c r="D22" s="247"/>
      <c r="E22" s="247"/>
      <c r="F22" s="247"/>
      <c r="G22" s="2161"/>
      <c r="H22" s="2161"/>
      <c r="I22" s="939"/>
      <c r="J22" s="940"/>
      <c r="K22" s="2161"/>
      <c r="L22" s="2161"/>
      <c r="M22" s="2161"/>
      <c r="N22" s="2161"/>
      <c r="O22" s="2161"/>
      <c r="P22" s="2161"/>
    </row>
    <row r="23" spans="1:16" x14ac:dyDescent="0.25">
      <c r="A23" s="1946"/>
      <c r="B23" s="1946"/>
      <c r="C23" s="247"/>
      <c r="D23" s="247"/>
      <c r="E23" s="247"/>
      <c r="F23" s="247"/>
      <c r="G23" s="2161"/>
      <c r="H23" s="2161"/>
      <c r="I23" s="939"/>
      <c r="J23" s="940"/>
      <c r="K23" s="2161"/>
      <c r="L23" s="2161"/>
      <c r="M23" s="2161"/>
      <c r="N23" s="2161"/>
      <c r="O23" s="2161"/>
      <c r="P23" s="2161"/>
    </row>
    <row r="24" spans="1:16" x14ac:dyDescent="0.25">
      <c r="A24" s="1851" t="s">
        <v>65</v>
      </c>
      <c r="B24" s="1852"/>
      <c r="C24" s="249">
        <v>2</v>
      </c>
      <c r="D24" s="247"/>
      <c r="E24" s="247"/>
      <c r="F24" s="247"/>
      <c r="G24" s="2161"/>
      <c r="H24" s="2161"/>
      <c r="I24" s="939"/>
      <c r="J24" s="940"/>
      <c r="K24" s="2161" t="s">
        <v>231</v>
      </c>
      <c r="L24" s="2161"/>
      <c r="M24" s="2161"/>
      <c r="N24" s="2161"/>
      <c r="O24" s="2161"/>
      <c r="P24" s="2161"/>
    </row>
    <row r="25" spans="1:16" x14ac:dyDescent="0.25">
      <c r="A25" s="1946"/>
      <c r="B25" s="1946"/>
      <c r="C25" s="247"/>
      <c r="D25" s="247"/>
      <c r="E25" s="247"/>
      <c r="F25" s="247"/>
      <c r="G25" s="2161"/>
      <c r="H25" s="2161"/>
      <c r="I25" s="939"/>
      <c r="J25" s="940"/>
      <c r="K25" s="2161"/>
      <c r="L25" s="2161"/>
      <c r="M25" s="2161"/>
      <c r="N25" s="2161"/>
      <c r="O25" s="2161"/>
      <c r="P25" s="2161"/>
    </row>
    <row r="26" spans="1:16" x14ac:dyDescent="0.25">
      <c r="A26" s="1855"/>
      <c r="B26" s="1856"/>
      <c r="C26" s="247"/>
      <c r="D26" s="247"/>
      <c r="E26" s="247"/>
      <c r="F26" s="247"/>
      <c r="G26" s="1861"/>
      <c r="H26" s="1862"/>
      <c r="I26" s="804"/>
      <c r="J26" s="251"/>
      <c r="K26" s="1861"/>
      <c r="L26" s="1862"/>
      <c r="M26" s="1861"/>
      <c r="N26" s="1862"/>
      <c r="O26" s="1861"/>
      <c r="P26" s="1862"/>
    </row>
    <row r="27" spans="1:16" x14ac:dyDescent="0.25">
      <c r="A27" s="1851" t="s">
        <v>66</v>
      </c>
      <c r="B27" s="1852"/>
      <c r="C27" s="289">
        <v>1</v>
      </c>
      <c r="D27" s="247"/>
      <c r="E27" s="289" t="s">
        <v>232</v>
      </c>
      <c r="F27" s="247">
        <v>10</v>
      </c>
      <c r="G27" s="2162">
        <f>G14</f>
        <v>147263.79999999999</v>
      </c>
      <c r="H27" s="2163"/>
      <c r="I27" s="941">
        <f>I14</f>
        <v>535745</v>
      </c>
      <c r="J27" s="941">
        <f>J14</f>
        <v>70000</v>
      </c>
      <c r="K27" s="2162">
        <f>K14</f>
        <v>70000</v>
      </c>
      <c r="L27" s="2163"/>
      <c r="M27" s="2162">
        <f>M14</f>
        <v>70000</v>
      </c>
      <c r="N27" s="2163"/>
      <c r="O27" s="2162">
        <f>O14</f>
        <v>70000</v>
      </c>
      <c r="P27" s="2163"/>
    </row>
    <row r="28" spans="1:16" x14ac:dyDescent="0.25">
      <c r="A28" s="1855"/>
      <c r="B28" s="1856"/>
      <c r="C28" s="247"/>
      <c r="D28" s="247"/>
      <c r="E28" s="247"/>
      <c r="F28" s="247"/>
      <c r="G28" s="2164"/>
      <c r="H28" s="1835"/>
      <c r="I28" s="874"/>
      <c r="J28" s="881"/>
      <c r="K28" s="2165"/>
      <c r="L28" s="2166"/>
      <c r="M28" s="2165"/>
      <c r="N28" s="2166"/>
      <c r="O28" s="2165"/>
      <c r="P28" s="2166"/>
    </row>
    <row r="30" spans="1:16" x14ac:dyDescent="0.25">
      <c r="A30" s="1934" t="s">
        <v>457</v>
      </c>
      <c r="B30" s="1953"/>
      <c r="C30" s="1953"/>
      <c r="D30" s="1953"/>
      <c r="E30" s="1953"/>
      <c r="F30" s="1953"/>
      <c r="G30" s="1953"/>
      <c r="H30" s="1953"/>
      <c r="I30" s="1953"/>
      <c r="J30" s="1953"/>
      <c r="K30" s="1953"/>
      <c r="L30" s="1953"/>
      <c r="M30" s="1953"/>
      <c r="N30" s="1953"/>
      <c r="O30" s="1953"/>
      <c r="P30" s="1954"/>
    </row>
    <row r="31" spans="1:16" x14ac:dyDescent="0.25">
      <c r="A31" s="1863" t="s">
        <v>1</v>
      </c>
      <c r="B31" s="1863"/>
      <c r="C31" s="1863"/>
      <c r="D31" s="1863" t="s">
        <v>0</v>
      </c>
      <c r="E31" s="1863"/>
      <c r="F31" s="1863"/>
      <c r="G31" s="1863" t="s">
        <v>71</v>
      </c>
      <c r="H31" s="1863"/>
      <c r="I31" s="1863"/>
      <c r="J31" s="1863"/>
      <c r="K31" s="1863" t="s">
        <v>69</v>
      </c>
      <c r="L31" s="1863"/>
      <c r="M31" s="1863"/>
      <c r="N31" s="1863" t="s">
        <v>72</v>
      </c>
      <c r="O31" s="1863"/>
      <c r="P31" s="1863"/>
    </row>
    <row r="32" spans="1:16" ht="54.6" x14ac:dyDescent="0.25">
      <c r="A32" s="1863"/>
      <c r="B32" s="1863"/>
      <c r="C32" s="1863"/>
      <c r="D32" s="799" t="s">
        <v>35</v>
      </c>
      <c r="E32" s="1955" t="s">
        <v>53</v>
      </c>
      <c r="F32" s="1955"/>
      <c r="G32" s="1956" t="s">
        <v>50</v>
      </c>
      <c r="H32" s="1956"/>
      <c r="I32" s="818" t="s">
        <v>51</v>
      </c>
      <c r="J32" s="818" t="s">
        <v>52</v>
      </c>
      <c r="K32" s="818" t="s">
        <v>50</v>
      </c>
      <c r="L32" s="818" t="s">
        <v>51</v>
      </c>
      <c r="M32" s="818" t="s">
        <v>52</v>
      </c>
      <c r="N32" s="818" t="s">
        <v>50</v>
      </c>
      <c r="O32" s="818" t="s">
        <v>51</v>
      </c>
      <c r="P32" s="818" t="s">
        <v>52</v>
      </c>
    </row>
    <row r="33" spans="1:16" ht="14.4" x14ac:dyDescent="0.25">
      <c r="A33" s="1943" t="s">
        <v>9</v>
      </c>
      <c r="B33" s="1943"/>
      <c r="C33" s="1943"/>
      <c r="D33" s="247"/>
      <c r="E33" s="1863"/>
      <c r="F33" s="1863"/>
      <c r="G33" s="2168">
        <f>G34</f>
        <v>70000</v>
      </c>
      <c r="H33" s="2169"/>
      <c r="I33" s="942"/>
      <c r="J33" s="942"/>
      <c r="K33" s="943">
        <f>K34</f>
        <v>70000</v>
      </c>
      <c r="L33" s="942"/>
      <c r="M33" s="942"/>
      <c r="N33" s="943">
        <f>N34</f>
        <v>70000</v>
      </c>
      <c r="O33" s="942"/>
      <c r="P33" s="942"/>
    </row>
    <row r="34" spans="1:16" s="255" customFormat="1" x14ac:dyDescent="0.25">
      <c r="A34" s="1960" t="s">
        <v>233</v>
      </c>
      <c r="B34" s="1960"/>
      <c r="C34" s="1960"/>
      <c r="D34" s="813" t="s">
        <v>58</v>
      </c>
      <c r="E34" s="1961"/>
      <c r="F34" s="1961"/>
      <c r="G34" s="2187">
        <f>G38</f>
        <v>70000</v>
      </c>
      <c r="H34" s="2186"/>
      <c r="I34" s="875"/>
      <c r="J34" s="875"/>
      <c r="K34" s="877">
        <f>K38</f>
        <v>70000</v>
      </c>
      <c r="L34" s="875"/>
      <c r="M34" s="875"/>
      <c r="N34" s="877">
        <f>N38</f>
        <v>70000</v>
      </c>
      <c r="O34" s="875"/>
      <c r="P34" s="875"/>
    </row>
    <row r="35" spans="1:16" s="255" customFormat="1" x14ac:dyDescent="0.25">
      <c r="A35" s="1826" t="s">
        <v>55</v>
      </c>
      <c r="B35" s="1827"/>
      <c r="C35" s="1828"/>
      <c r="D35" s="813" t="s">
        <v>59</v>
      </c>
      <c r="E35" s="1829"/>
      <c r="F35" s="1830"/>
      <c r="G35" s="1831"/>
      <c r="H35" s="1832"/>
      <c r="I35" s="875"/>
      <c r="J35" s="875"/>
      <c r="K35" s="875"/>
      <c r="L35" s="875"/>
      <c r="M35" s="875"/>
      <c r="N35" s="875"/>
      <c r="O35" s="875"/>
      <c r="P35" s="875"/>
    </row>
    <row r="36" spans="1:16" s="255" customFormat="1" x14ac:dyDescent="0.25">
      <c r="A36" s="1829"/>
      <c r="B36" s="1833"/>
      <c r="C36" s="1830"/>
      <c r="D36" s="813"/>
      <c r="E36" s="1829"/>
      <c r="F36" s="1830"/>
      <c r="G36" s="1831"/>
      <c r="H36" s="1832"/>
      <c r="I36" s="875"/>
      <c r="J36" s="875"/>
      <c r="K36" s="875"/>
      <c r="L36" s="875"/>
      <c r="M36" s="875"/>
      <c r="N36" s="875"/>
      <c r="O36" s="875"/>
      <c r="P36" s="875"/>
    </row>
    <row r="37" spans="1:16" x14ac:dyDescent="0.25">
      <c r="A37" s="1943"/>
      <c r="B37" s="1943"/>
      <c r="C37" s="1943"/>
      <c r="D37" s="247"/>
      <c r="E37" s="1863"/>
      <c r="F37" s="1863"/>
      <c r="G37" s="2167"/>
      <c r="H37" s="2167"/>
      <c r="I37" s="874"/>
      <c r="J37" s="874"/>
      <c r="K37" s="874"/>
      <c r="L37" s="874"/>
      <c r="M37" s="874"/>
      <c r="N37" s="874"/>
      <c r="O37" s="874"/>
      <c r="P37" s="874"/>
    </row>
    <row r="38" spans="1:16" ht="14.4" x14ac:dyDescent="0.25">
      <c r="A38" s="1943" t="s">
        <v>9</v>
      </c>
      <c r="B38" s="1943"/>
      <c r="C38" s="1943"/>
      <c r="D38" s="247"/>
      <c r="E38" s="1863"/>
      <c r="F38" s="1863"/>
      <c r="G38" s="2168">
        <f>G40</f>
        <v>70000</v>
      </c>
      <c r="H38" s="2169"/>
      <c r="I38" s="942"/>
      <c r="J38" s="942"/>
      <c r="K38" s="943">
        <f>K40</f>
        <v>70000</v>
      </c>
      <c r="L38" s="942"/>
      <c r="M38" s="942"/>
      <c r="N38" s="943">
        <f>N40</f>
        <v>70000</v>
      </c>
      <c r="O38" s="942"/>
      <c r="P38" s="942"/>
    </row>
    <row r="39" spans="1:16" s="255" customFormat="1" x14ac:dyDescent="0.25">
      <c r="A39" s="1960" t="s">
        <v>56</v>
      </c>
      <c r="B39" s="1960"/>
      <c r="C39" s="1960"/>
      <c r="D39" s="813"/>
      <c r="E39" s="1961"/>
      <c r="F39" s="1961"/>
      <c r="G39" s="2186"/>
      <c r="H39" s="2186"/>
      <c r="I39" s="875"/>
      <c r="J39" s="875"/>
      <c r="K39" s="875"/>
      <c r="L39" s="875"/>
      <c r="M39" s="875"/>
      <c r="N39" s="875"/>
      <c r="O39" s="875"/>
      <c r="P39" s="875"/>
    </row>
    <row r="40" spans="1:16" s="255" customFormat="1" x14ac:dyDescent="0.25">
      <c r="A40" s="1960" t="s">
        <v>57</v>
      </c>
      <c r="B40" s="1960"/>
      <c r="C40" s="1960"/>
      <c r="D40" s="813">
        <v>4</v>
      </c>
      <c r="E40" s="1961">
        <v>1</v>
      </c>
      <c r="F40" s="1961"/>
      <c r="G40" s="2187">
        <f>J27</f>
        <v>70000</v>
      </c>
      <c r="H40" s="2186"/>
      <c r="I40" s="875"/>
      <c r="J40" s="875"/>
      <c r="K40" s="877">
        <f>K27</f>
        <v>70000</v>
      </c>
      <c r="L40" s="875"/>
      <c r="M40" s="875"/>
      <c r="N40" s="877">
        <f>M27</f>
        <v>70000</v>
      </c>
      <c r="O40" s="875"/>
      <c r="P40" s="875"/>
    </row>
    <row r="41" spans="1:16" x14ac:dyDescent="0.25">
      <c r="A41" s="1943"/>
      <c r="B41" s="1943"/>
      <c r="C41" s="1943"/>
      <c r="D41" s="247"/>
      <c r="E41" s="1863"/>
      <c r="F41" s="1863"/>
      <c r="G41" s="2167"/>
      <c r="H41" s="2167"/>
      <c r="I41" s="874"/>
      <c r="J41" s="874"/>
      <c r="K41" s="874"/>
      <c r="L41" s="874"/>
      <c r="M41" s="874"/>
      <c r="N41" s="874"/>
      <c r="O41" s="874"/>
      <c r="P41" s="874"/>
    </row>
    <row r="43" spans="1:16" ht="14.4" x14ac:dyDescent="0.25">
      <c r="A43" s="1945" t="s">
        <v>458</v>
      </c>
      <c r="B43" s="1945"/>
      <c r="C43" s="1945"/>
      <c r="D43" s="1945"/>
      <c r="E43" s="1945"/>
      <c r="F43" s="1945"/>
      <c r="G43" s="1945"/>
      <c r="H43" s="1945"/>
      <c r="I43" s="1945"/>
      <c r="J43" s="1945"/>
      <c r="K43" s="1945"/>
      <c r="L43" s="1945"/>
      <c r="M43" s="1945"/>
      <c r="N43" s="1945"/>
      <c r="O43" s="1945"/>
      <c r="P43" s="1945"/>
    </row>
    <row r="44" spans="1:16" x14ac:dyDescent="0.25">
      <c r="A44" s="1863" t="s">
        <v>1</v>
      </c>
      <c r="B44" s="1863"/>
      <c r="C44" s="1863" t="s">
        <v>0</v>
      </c>
      <c r="D44" s="1863"/>
      <c r="E44" s="1863"/>
      <c r="F44" s="1863"/>
      <c r="G44" s="1863"/>
      <c r="H44" s="1863"/>
      <c r="I44" s="1865" t="s">
        <v>10</v>
      </c>
      <c r="J44" s="1866"/>
      <c r="K44" s="799">
        <v>2022</v>
      </c>
      <c r="L44" s="799">
        <v>2023</v>
      </c>
      <c r="M44" s="799">
        <v>2024</v>
      </c>
      <c r="N44" s="799">
        <v>2025</v>
      </c>
      <c r="O44" s="799">
        <v>2026</v>
      </c>
      <c r="P44" s="799">
        <v>2027</v>
      </c>
    </row>
    <row r="45" spans="1:16" ht="42.6" x14ac:dyDescent="0.25">
      <c r="A45" s="1863"/>
      <c r="B45" s="1863"/>
      <c r="C45" s="817" t="s">
        <v>3</v>
      </c>
      <c r="D45" s="817" t="s">
        <v>4</v>
      </c>
      <c r="E45" s="817" t="s">
        <v>5</v>
      </c>
      <c r="F45" s="817" t="s">
        <v>6</v>
      </c>
      <c r="G45" s="817" t="s">
        <v>7</v>
      </c>
      <c r="H45" s="817" t="s">
        <v>8</v>
      </c>
      <c r="I45" s="1867"/>
      <c r="J45" s="1868"/>
      <c r="K45" s="818" t="s">
        <v>11</v>
      </c>
      <c r="L45" s="818" t="s">
        <v>11</v>
      </c>
      <c r="M45" s="818" t="s">
        <v>12</v>
      </c>
      <c r="N45" s="818" t="s">
        <v>13</v>
      </c>
      <c r="O45" s="818" t="s">
        <v>14</v>
      </c>
      <c r="P45" s="818" t="s">
        <v>14</v>
      </c>
    </row>
    <row r="46" spans="1:16" x14ac:dyDescent="0.25">
      <c r="A46" s="1839" t="s">
        <v>9</v>
      </c>
      <c r="B46" s="1841"/>
      <c r="C46" s="256"/>
      <c r="D46" s="256"/>
      <c r="E46" s="256"/>
      <c r="F46" s="256"/>
      <c r="G46" s="256"/>
      <c r="H46" s="256"/>
      <c r="I46" s="1874"/>
      <c r="J46" s="1845"/>
      <c r="K46" s="257"/>
      <c r="L46" s="257"/>
      <c r="M46" s="256"/>
      <c r="N46" s="256"/>
      <c r="O46" s="256"/>
      <c r="P46" s="256"/>
    </row>
    <row r="47" spans="1:16" x14ac:dyDescent="0.25">
      <c r="A47" s="1851"/>
      <c r="B47" s="1852"/>
      <c r="C47" s="247"/>
      <c r="D47" s="247"/>
      <c r="E47" s="247"/>
      <c r="F47" s="247"/>
      <c r="G47" s="247"/>
      <c r="H47" s="879"/>
      <c r="I47" s="1855"/>
      <c r="J47" s="1856"/>
      <c r="K47" s="799"/>
      <c r="L47" s="799"/>
      <c r="M47" s="880"/>
      <c r="N47" s="881"/>
      <c r="O47" s="881"/>
      <c r="P47" s="247"/>
    </row>
    <row r="48" spans="1:16" x14ac:dyDescent="0.25">
      <c r="A48" s="1883"/>
      <c r="B48" s="1884"/>
      <c r="C48" s="293"/>
      <c r="D48" s="293"/>
      <c r="E48" s="293"/>
      <c r="F48" s="293"/>
      <c r="G48" s="293"/>
      <c r="H48" s="293"/>
      <c r="I48" s="1883"/>
      <c r="J48" s="1884"/>
      <c r="K48" s="809"/>
      <c r="L48" s="809"/>
      <c r="M48" s="293"/>
      <c r="N48" s="293"/>
      <c r="O48" s="293"/>
      <c r="P48" s="293"/>
    </row>
    <row r="49" spans="1:16" x14ac:dyDescent="0.25">
      <c r="A49" s="1883"/>
      <c r="B49" s="2182"/>
      <c r="C49" s="259"/>
      <c r="D49" s="259"/>
      <c r="E49" s="259"/>
      <c r="F49" s="259"/>
      <c r="G49" s="259"/>
      <c r="H49" s="259"/>
      <c r="I49" s="259"/>
      <c r="J49" s="259"/>
      <c r="K49" s="259"/>
      <c r="L49" s="259"/>
      <c r="M49" s="259"/>
      <c r="N49" s="259"/>
      <c r="O49" s="259"/>
      <c r="P49" s="259"/>
    </row>
    <row r="50" spans="1:16" x14ac:dyDescent="0.25">
      <c r="A50" s="1968" t="s">
        <v>15</v>
      </c>
      <c r="B50" s="1968"/>
      <c r="C50" s="1968"/>
      <c r="D50" s="1968"/>
      <c r="E50" s="1968"/>
      <c r="F50" s="1968"/>
      <c r="G50" s="1968"/>
      <c r="H50" s="1968"/>
      <c r="I50" s="1968"/>
      <c r="J50" s="1968"/>
      <c r="K50" s="1968"/>
      <c r="L50" s="1968"/>
      <c r="M50" s="1968"/>
      <c r="N50" s="1968"/>
      <c r="O50" s="1968"/>
      <c r="P50" s="1969"/>
    </row>
    <row r="51" spans="1:16" x14ac:dyDescent="0.25">
      <c r="A51" s="1869"/>
      <c r="B51" s="1870"/>
      <c r="C51" s="1869"/>
      <c r="D51" s="1871"/>
      <c r="E51" s="1871"/>
      <c r="F51" s="1871"/>
      <c r="G51" s="1871"/>
      <c r="H51" s="1871"/>
      <c r="I51" s="1871"/>
      <c r="J51" s="1871"/>
      <c r="K51" s="1871"/>
      <c r="L51" s="1871"/>
      <c r="M51" s="1871"/>
      <c r="N51" s="1870"/>
      <c r="O51" s="1970" t="s">
        <v>0</v>
      </c>
      <c r="P51" s="1970"/>
    </row>
    <row r="52" spans="1:16" s="729" customFormat="1" ht="15.6" x14ac:dyDescent="0.3">
      <c r="A52" s="2188" t="s">
        <v>16</v>
      </c>
      <c r="B52" s="2189"/>
      <c r="C52" s="2093" t="s">
        <v>519</v>
      </c>
      <c r="D52" s="2094"/>
      <c r="E52" s="2094"/>
      <c r="F52" s="2094"/>
      <c r="G52" s="2094"/>
      <c r="H52" s="2094"/>
      <c r="I52" s="2094"/>
      <c r="J52" s="2094"/>
      <c r="K52" s="2094"/>
      <c r="L52" s="2094"/>
      <c r="M52" s="2094"/>
      <c r="N52" s="2095"/>
      <c r="O52" s="2190" t="s">
        <v>520</v>
      </c>
      <c r="P52" s="2191"/>
    </row>
    <row r="53" spans="1:16" s="729" customFormat="1" ht="15.6" x14ac:dyDescent="0.3">
      <c r="A53" s="2188" t="s">
        <v>17</v>
      </c>
      <c r="B53" s="2189"/>
      <c r="C53" s="2093" t="s">
        <v>521</v>
      </c>
      <c r="D53" s="2094"/>
      <c r="E53" s="2094"/>
      <c r="F53" s="2094"/>
      <c r="G53" s="2094"/>
      <c r="H53" s="2094"/>
      <c r="I53" s="2094"/>
      <c r="J53" s="2094"/>
      <c r="K53" s="2094"/>
      <c r="L53" s="2094"/>
      <c r="M53" s="2094"/>
      <c r="N53" s="2095"/>
      <c r="O53" s="2192">
        <v>75</v>
      </c>
      <c r="P53" s="2193"/>
    </row>
    <row r="54" spans="1:16" s="729" customFormat="1" ht="16.2" thickBot="1" x14ac:dyDescent="0.35">
      <c r="A54" s="2194" t="s">
        <v>18</v>
      </c>
      <c r="B54" s="2195"/>
      <c r="C54" s="2196" t="s">
        <v>521</v>
      </c>
      <c r="D54" s="2197"/>
      <c r="E54" s="2197"/>
      <c r="F54" s="2197"/>
      <c r="G54" s="2197"/>
      <c r="H54" s="2197"/>
      <c r="I54" s="2197"/>
      <c r="J54" s="2197"/>
      <c r="K54" s="2197"/>
      <c r="L54" s="2197"/>
      <c r="M54" s="2197"/>
      <c r="N54" s="2198"/>
      <c r="O54" s="2199" t="s">
        <v>281</v>
      </c>
      <c r="P54" s="2200"/>
    </row>
    <row r="55" spans="1:16" s="729" customFormat="1" ht="16.2" thickBot="1" x14ac:dyDescent="0.35">
      <c r="A55" s="730"/>
      <c r="B55" s="730"/>
      <c r="C55" s="730"/>
      <c r="D55" s="730"/>
      <c r="E55" s="730"/>
      <c r="F55" s="730"/>
      <c r="G55" s="730"/>
      <c r="H55" s="730"/>
      <c r="I55" s="730"/>
      <c r="J55" s="730"/>
      <c r="K55" s="730"/>
      <c r="L55" s="730"/>
      <c r="M55" s="730"/>
      <c r="N55" s="730"/>
      <c r="O55" s="730"/>
      <c r="P55" s="730"/>
    </row>
    <row r="56" spans="1:16" s="729" customFormat="1" ht="15.6" x14ac:dyDescent="0.3">
      <c r="A56" s="2170" t="s">
        <v>756</v>
      </c>
      <c r="B56" s="2171"/>
      <c r="C56" s="2171"/>
      <c r="D56" s="2171"/>
      <c r="E56" s="2171"/>
      <c r="F56" s="2171"/>
      <c r="G56" s="2171"/>
      <c r="H56" s="2171"/>
      <c r="I56" s="2171"/>
      <c r="J56" s="2171"/>
      <c r="K56" s="2171"/>
      <c r="L56" s="2171"/>
      <c r="M56" s="2171"/>
      <c r="N56" s="2171"/>
      <c r="O56" s="2171"/>
      <c r="P56" s="2172"/>
    </row>
    <row r="57" spans="1:16" s="729" customFormat="1" ht="45.75" customHeight="1" x14ac:dyDescent="0.3">
      <c r="A57" s="2173" t="s">
        <v>21</v>
      </c>
      <c r="B57" s="2174"/>
      <c r="C57" s="2175"/>
      <c r="D57" s="2176" t="s">
        <v>522</v>
      </c>
      <c r="E57" s="2177"/>
      <c r="F57" s="2177"/>
      <c r="G57" s="2177"/>
      <c r="H57" s="2177"/>
      <c r="I57" s="2177"/>
      <c r="J57" s="2177"/>
      <c r="K57" s="2177"/>
      <c r="L57" s="2177"/>
      <c r="M57" s="2177"/>
      <c r="N57" s="2177"/>
      <c r="O57" s="2177"/>
      <c r="P57" s="2178"/>
    </row>
    <row r="58" spans="1:16" s="729" customFormat="1" ht="78" customHeight="1" x14ac:dyDescent="0.3">
      <c r="A58" s="2179" t="s">
        <v>751</v>
      </c>
      <c r="B58" s="2180"/>
      <c r="C58" s="2181"/>
      <c r="D58" s="2201" t="s">
        <v>757</v>
      </c>
      <c r="E58" s="2202"/>
      <c r="F58" s="2202"/>
      <c r="G58" s="2202"/>
      <c r="H58" s="2202"/>
      <c r="I58" s="2202"/>
      <c r="J58" s="2202"/>
      <c r="K58" s="2202"/>
      <c r="L58" s="2202"/>
      <c r="M58" s="2202"/>
      <c r="N58" s="2202"/>
      <c r="O58" s="2202"/>
      <c r="P58" s="2203"/>
    </row>
    <row r="59" spans="1:16" s="729" customFormat="1" ht="50.25" customHeight="1" thickBot="1" x14ac:dyDescent="0.35">
      <c r="A59" s="2204" t="s">
        <v>23</v>
      </c>
      <c r="B59" s="2205"/>
      <c r="C59" s="2206"/>
      <c r="D59" s="2207" t="s">
        <v>758</v>
      </c>
      <c r="E59" s="2208"/>
      <c r="F59" s="2208"/>
      <c r="G59" s="2208"/>
      <c r="H59" s="2208"/>
      <c r="I59" s="2208"/>
      <c r="J59" s="2208"/>
      <c r="K59" s="2208"/>
      <c r="L59" s="2208"/>
      <c r="M59" s="2208"/>
      <c r="N59" s="2208"/>
      <c r="O59" s="2208"/>
      <c r="P59" s="2209"/>
    </row>
    <row r="60" spans="1:16" s="729" customFormat="1" ht="32.700000000000003" customHeight="1" x14ac:dyDescent="0.3">
      <c r="A60" s="2210" t="s">
        <v>20</v>
      </c>
      <c r="B60" s="2211"/>
      <c r="C60" s="2211"/>
      <c r="D60" s="2211"/>
      <c r="E60" s="2211"/>
      <c r="F60" s="2211"/>
      <c r="G60" s="2211"/>
      <c r="H60" s="2211"/>
      <c r="I60" s="2211"/>
      <c r="J60" s="2211"/>
      <c r="K60" s="2211"/>
      <c r="L60" s="2211"/>
      <c r="M60" s="2211"/>
      <c r="N60" s="2211"/>
      <c r="O60" s="2211"/>
      <c r="P60" s="2212"/>
    </row>
    <row r="61" spans="1:16" s="729" customFormat="1" ht="15.6" x14ac:dyDescent="0.3">
      <c r="A61" s="2139" t="s">
        <v>24</v>
      </c>
      <c r="B61" s="1754" t="s">
        <v>0</v>
      </c>
      <c r="C61" s="1754" t="s">
        <v>1</v>
      </c>
      <c r="D61" s="1754"/>
      <c r="E61" s="1754"/>
      <c r="F61" s="1754"/>
      <c r="G61" s="1754"/>
      <c r="H61" s="1754"/>
      <c r="I61" s="1754"/>
      <c r="J61" s="2140" t="s">
        <v>28</v>
      </c>
      <c r="K61" s="778">
        <v>2022</v>
      </c>
      <c r="L61" s="778">
        <v>2023</v>
      </c>
      <c r="M61" s="778">
        <v>2024</v>
      </c>
      <c r="N61" s="778">
        <v>2025</v>
      </c>
      <c r="O61" s="778">
        <v>2026</v>
      </c>
      <c r="P61" s="749">
        <v>2027</v>
      </c>
    </row>
    <row r="62" spans="1:16" s="729" customFormat="1" ht="51" x14ac:dyDescent="0.3">
      <c r="A62" s="2139"/>
      <c r="B62" s="1754"/>
      <c r="C62" s="1754"/>
      <c r="D62" s="1754"/>
      <c r="E62" s="1754"/>
      <c r="F62" s="1754"/>
      <c r="G62" s="1754"/>
      <c r="H62" s="1754"/>
      <c r="I62" s="1754"/>
      <c r="J62" s="2140"/>
      <c r="K62" s="762" t="s">
        <v>11</v>
      </c>
      <c r="L62" s="762" t="s">
        <v>11</v>
      </c>
      <c r="M62" s="750" t="s">
        <v>12</v>
      </c>
      <c r="N62" s="750" t="s">
        <v>13</v>
      </c>
      <c r="O62" s="750" t="s">
        <v>14</v>
      </c>
      <c r="P62" s="751" t="s">
        <v>14</v>
      </c>
    </row>
    <row r="63" spans="1:16" s="729" customFormat="1" ht="39.75" customHeight="1" x14ac:dyDescent="0.3">
      <c r="A63" s="2085" t="s">
        <v>25</v>
      </c>
      <c r="B63" s="763" t="s">
        <v>179</v>
      </c>
      <c r="C63" s="2219" t="s">
        <v>759</v>
      </c>
      <c r="D63" s="2219"/>
      <c r="E63" s="2219"/>
      <c r="F63" s="2219"/>
      <c r="G63" s="2219"/>
      <c r="H63" s="2219"/>
      <c r="I63" s="2219"/>
      <c r="J63" s="764" t="s">
        <v>106</v>
      </c>
      <c r="K63" s="765">
        <v>5</v>
      </c>
      <c r="L63" s="765">
        <v>314</v>
      </c>
      <c r="M63" s="764">
        <v>0</v>
      </c>
      <c r="N63" s="764">
        <v>200</v>
      </c>
      <c r="O63" s="764">
        <v>100</v>
      </c>
      <c r="P63" s="766">
        <v>200</v>
      </c>
    </row>
    <row r="64" spans="1:16" s="729" customFormat="1" ht="39.75" customHeight="1" x14ac:dyDescent="0.3">
      <c r="A64" s="2086"/>
      <c r="B64" s="767" t="s">
        <v>241</v>
      </c>
      <c r="C64" s="2093" t="s">
        <v>760</v>
      </c>
      <c r="D64" s="2094"/>
      <c r="E64" s="2094"/>
      <c r="F64" s="2094"/>
      <c r="G64" s="2094"/>
      <c r="H64" s="2094"/>
      <c r="I64" s="2095"/>
      <c r="J64" s="741" t="s">
        <v>106</v>
      </c>
      <c r="K64" s="724">
        <v>40757</v>
      </c>
      <c r="L64" s="724">
        <v>444912</v>
      </c>
      <c r="M64" s="724">
        <v>190000</v>
      </c>
      <c r="N64" s="724">
        <v>350000</v>
      </c>
      <c r="O64" s="724">
        <v>175000</v>
      </c>
      <c r="P64" s="768">
        <v>350000</v>
      </c>
    </row>
    <row r="65" spans="1:16" s="729" customFormat="1" ht="29.25" customHeight="1" x14ac:dyDescent="0.3">
      <c r="A65" s="2084" t="s">
        <v>26</v>
      </c>
      <c r="B65" s="767" t="s">
        <v>243</v>
      </c>
      <c r="C65" s="2216" t="s">
        <v>761</v>
      </c>
      <c r="D65" s="2217"/>
      <c r="E65" s="2217"/>
      <c r="F65" s="2217"/>
      <c r="G65" s="2217"/>
      <c r="H65" s="2217"/>
      <c r="I65" s="2218"/>
      <c r="J65" s="741" t="s">
        <v>106</v>
      </c>
      <c r="K65" s="724">
        <v>0</v>
      </c>
      <c r="L65" s="724">
        <v>0</v>
      </c>
      <c r="M65" s="724">
        <v>0</v>
      </c>
      <c r="N65" s="724">
        <v>50</v>
      </c>
      <c r="O65" s="724">
        <v>45</v>
      </c>
      <c r="P65" s="768">
        <v>50</v>
      </c>
    </row>
    <row r="66" spans="1:16" s="729" customFormat="1" ht="18.75" customHeight="1" x14ac:dyDescent="0.3">
      <c r="A66" s="2085"/>
      <c r="B66" s="745" t="s">
        <v>107</v>
      </c>
      <c r="C66" s="2213" t="s">
        <v>523</v>
      </c>
      <c r="D66" s="2214"/>
      <c r="E66" s="2214"/>
      <c r="F66" s="2214"/>
      <c r="G66" s="2214"/>
      <c r="H66" s="2214"/>
      <c r="I66" s="2215"/>
      <c r="J66" s="745" t="s">
        <v>106</v>
      </c>
      <c r="K66" s="724">
        <v>3</v>
      </c>
      <c r="L66" s="737">
        <v>134</v>
      </c>
      <c r="M66" s="737">
        <v>40</v>
      </c>
      <c r="N66" s="737">
        <v>20</v>
      </c>
      <c r="O66" s="737">
        <v>20</v>
      </c>
      <c r="P66" s="769">
        <v>20</v>
      </c>
    </row>
    <row r="67" spans="1:16" s="729" customFormat="1" ht="17.25" customHeight="1" x14ac:dyDescent="0.3">
      <c r="A67" s="2086"/>
      <c r="B67" s="745" t="s">
        <v>186</v>
      </c>
      <c r="C67" s="2220" t="s">
        <v>762</v>
      </c>
      <c r="D67" s="2221"/>
      <c r="E67" s="2221"/>
      <c r="F67" s="2221"/>
      <c r="G67" s="2221"/>
      <c r="H67" s="2221"/>
      <c r="I67" s="2222"/>
      <c r="J67" s="745" t="s">
        <v>106</v>
      </c>
      <c r="K67" s="724">
        <v>0</v>
      </c>
      <c r="L67" s="737">
        <v>12</v>
      </c>
      <c r="M67" s="737">
        <v>10</v>
      </c>
      <c r="N67" s="737">
        <v>40</v>
      </c>
      <c r="O67" s="737">
        <v>22</v>
      </c>
      <c r="P67" s="769">
        <v>40</v>
      </c>
    </row>
    <row r="68" spans="1:16" s="729" customFormat="1" ht="54" customHeight="1" thickBot="1" x14ac:dyDescent="0.35">
      <c r="A68" s="739" t="s">
        <v>27</v>
      </c>
      <c r="B68" s="740" t="s">
        <v>127</v>
      </c>
      <c r="C68" s="2143" t="s">
        <v>472</v>
      </c>
      <c r="D68" s="2143"/>
      <c r="E68" s="2143"/>
      <c r="F68" s="2143"/>
      <c r="G68" s="2143"/>
      <c r="H68" s="2143"/>
      <c r="I68" s="2143"/>
      <c r="J68" s="740" t="s">
        <v>295</v>
      </c>
      <c r="K68" s="770">
        <v>0</v>
      </c>
      <c r="L68" s="771">
        <v>1177.0999999999999</v>
      </c>
      <c r="M68" s="771">
        <v>3000</v>
      </c>
      <c r="N68" s="771">
        <v>3000</v>
      </c>
      <c r="O68" s="771">
        <v>3000</v>
      </c>
      <c r="P68" s="772">
        <v>3000</v>
      </c>
    </row>
    <row r="69" spans="1:16" x14ac:dyDescent="0.25">
      <c r="A69" s="259"/>
      <c r="B69" s="259"/>
      <c r="C69" s="259"/>
      <c r="D69" s="259"/>
      <c r="E69" s="259"/>
      <c r="F69" s="259"/>
      <c r="G69" s="259"/>
      <c r="H69" s="259"/>
      <c r="I69" s="259"/>
      <c r="J69" s="259"/>
      <c r="K69" s="259"/>
      <c r="L69" s="259"/>
      <c r="M69" s="259"/>
      <c r="N69" s="259"/>
      <c r="O69" s="259"/>
      <c r="P69" s="259"/>
    </row>
    <row r="70" spans="1:16" ht="14.4" x14ac:dyDescent="0.25">
      <c r="A70" s="2037" t="s">
        <v>473</v>
      </c>
      <c r="B70" s="2038"/>
      <c r="C70" s="2038"/>
      <c r="D70" s="2038"/>
      <c r="E70" s="2038"/>
      <c r="F70" s="2038"/>
      <c r="G70" s="2038"/>
      <c r="H70" s="2038"/>
      <c r="I70" s="2038"/>
      <c r="J70" s="2038"/>
      <c r="K70" s="2038"/>
      <c r="L70" s="2038"/>
      <c r="M70" s="2038"/>
      <c r="N70" s="2038"/>
      <c r="O70" s="2038"/>
      <c r="P70" s="2039"/>
    </row>
    <row r="71" spans="1:16" x14ac:dyDescent="0.25">
      <c r="A71" s="1894" t="s">
        <v>1</v>
      </c>
      <c r="B71" s="1895"/>
      <c r="C71" s="1895"/>
      <c r="D71" s="1896"/>
      <c r="E71" s="1921" t="s">
        <v>0</v>
      </c>
      <c r="F71" s="1922"/>
      <c r="G71" s="1997">
        <v>2022</v>
      </c>
      <c r="H71" s="1997"/>
      <c r="I71" s="809">
        <v>2023</v>
      </c>
      <c r="J71" s="809">
        <v>2024</v>
      </c>
      <c r="K71" s="1970">
        <v>2025</v>
      </c>
      <c r="L71" s="1970"/>
      <c r="M71" s="1970">
        <v>2026</v>
      </c>
      <c r="N71" s="1970"/>
      <c r="O71" s="1970">
        <v>2027</v>
      </c>
      <c r="P71" s="1970"/>
    </row>
    <row r="72" spans="1:16" x14ac:dyDescent="0.25">
      <c r="A72" s="1897"/>
      <c r="B72" s="1898"/>
      <c r="C72" s="1898"/>
      <c r="D72" s="1899"/>
      <c r="E72" s="809" t="s">
        <v>38</v>
      </c>
      <c r="F72" s="780" t="s">
        <v>39</v>
      </c>
      <c r="G72" s="1921" t="s">
        <v>11</v>
      </c>
      <c r="H72" s="1922"/>
      <c r="I72" s="809" t="s">
        <v>11</v>
      </c>
      <c r="J72" s="809" t="s">
        <v>12</v>
      </c>
      <c r="K72" s="1921" t="s">
        <v>13</v>
      </c>
      <c r="L72" s="1922"/>
      <c r="M72" s="1921" t="s">
        <v>14</v>
      </c>
      <c r="N72" s="1922"/>
      <c r="O72" s="1921" t="s">
        <v>14</v>
      </c>
      <c r="P72" s="1922"/>
    </row>
    <row r="73" spans="1:16" x14ac:dyDescent="0.25">
      <c r="A73" s="2183" t="s">
        <v>247</v>
      </c>
      <c r="B73" s="2184"/>
      <c r="C73" s="2184"/>
      <c r="D73" s="2185"/>
      <c r="E73" s="809"/>
      <c r="F73" s="780"/>
      <c r="G73" s="1926">
        <f>G74</f>
        <v>147263.79999999999</v>
      </c>
      <c r="H73" s="1927"/>
      <c r="I73" s="898">
        <f>I74</f>
        <v>535745</v>
      </c>
      <c r="J73" s="898">
        <f>J74</f>
        <v>70000</v>
      </c>
      <c r="K73" s="1926">
        <f>K74</f>
        <v>70000</v>
      </c>
      <c r="L73" s="1927"/>
      <c r="M73" s="1926">
        <f t="shared" ref="M73:M74" si="7">M74</f>
        <v>70000</v>
      </c>
      <c r="N73" s="1927"/>
      <c r="O73" s="1926">
        <f t="shared" ref="O73:O74" si="8">O74</f>
        <v>70000</v>
      </c>
      <c r="P73" s="1927"/>
    </row>
    <row r="74" spans="1:16" x14ac:dyDescent="0.25">
      <c r="A74" s="1937" t="s">
        <v>474</v>
      </c>
      <c r="B74" s="1938"/>
      <c r="C74" s="1938"/>
      <c r="D74" s="1939"/>
      <c r="E74" s="263" t="s">
        <v>224</v>
      </c>
      <c r="F74" s="809"/>
      <c r="G74" s="1926">
        <f>G75+G76</f>
        <v>147263.79999999999</v>
      </c>
      <c r="H74" s="1927"/>
      <c r="I74" s="898">
        <f>I75+I76</f>
        <v>535745</v>
      </c>
      <c r="J74" s="898">
        <f>J75+J76</f>
        <v>70000</v>
      </c>
      <c r="K74" s="1926">
        <f t="shared" ref="K74" si="9">K75</f>
        <v>70000</v>
      </c>
      <c r="L74" s="1927"/>
      <c r="M74" s="1926">
        <f t="shared" si="7"/>
        <v>70000</v>
      </c>
      <c r="N74" s="1927"/>
      <c r="O74" s="1926">
        <f t="shared" si="8"/>
        <v>70000</v>
      </c>
      <c r="P74" s="1927"/>
    </row>
    <row r="75" spans="1:16" ht="33.75" customHeight="1" x14ac:dyDescent="0.25">
      <c r="A75" s="2040" t="s">
        <v>225</v>
      </c>
      <c r="B75" s="2041"/>
      <c r="C75" s="2041"/>
      <c r="D75" s="2042"/>
      <c r="E75" s="903"/>
      <c r="F75" s="809">
        <v>263210</v>
      </c>
      <c r="G75" s="2043">
        <v>30149.599999999999</v>
      </c>
      <c r="H75" s="2043"/>
      <c r="I75" s="904">
        <v>15713.8</v>
      </c>
      <c r="J75" s="904">
        <v>70000</v>
      </c>
      <c r="K75" s="2043">
        <v>70000</v>
      </c>
      <c r="L75" s="2043"/>
      <c r="M75" s="2043">
        <v>70000</v>
      </c>
      <c r="N75" s="2043"/>
      <c r="O75" s="2043">
        <v>70000</v>
      </c>
      <c r="P75" s="2043"/>
    </row>
    <row r="76" spans="1:16" ht="52.5" customHeight="1" x14ac:dyDescent="0.25">
      <c r="A76" s="1940" t="s">
        <v>518</v>
      </c>
      <c r="B76" s="1941"/>
      <c r="C76" s="1941"/>
      <c r="D76" s="1942"/>
      <c r="E76" s="903"/>
      <c r="F76" s="809">
        <v>291420</v>
      </c>
      <c r="G76" s="2043">
        <v>117114.2</v>
      </c>
      <c r="H76" s="2043"/>
      <c r="I76" s="904">
        <v>520031.2</v>
      </c>
      <c r="J76" s="904"/>
      <c r="K76" s="2043"/>
      <c r="L76" s="2043"/>
      <c r="M76" s="2043"/>
      <c r="N76" s="2043"/>
      <c r="O76" s="2043"/>
      <c r="P76" s="2043"/>
    </row>
    <row r="77" spans="1:16" x14ac:dyDescent="0.25">
      <c r="A77" s="259"/>
      <c r="B77" s="259"/>
      <c r="C77" s="259"/>
      <c r="D77" s="259"/>
      <c r="E77" s="259"/>
      <c r="F77" s="259"/>
      <c r="G77" s="259"/>
      <c r="H77" s="259"/>
      <c r="I77" s="259"/>
      <c r="J77" s="259"/>
      <c r="K77" s="259"/>
      <c r="L77" s="259"/>
      <c r="M77" s="259"/>
      <c r="N77" s="259"/>
      <c r="O77" s="259"/>
      <c r="P77" s="259"/>
    </row>
    <row r="78" spans="1:16" ht="14.4" x14ac:dyDescent="0.25">
      <c r="A78" s="1313" t="s">
        <v>475</v>
      </c>
      <c r="B78" s="1313"/>
      <c r="C78" s="1313"/>
      <c r="D78" s="1313"/>
      <c r="E78" s="1313"/>
      <c r="F78" s="1313"/>
      <c r="G78" s="1313"/>
      <c r="H78" s="1313"/>
      <c r="I78" s="1313"/>
      <c r="J78" s="1313"/>
      <c r="K78" s="1313"/>
      <c r="L78" s="1313"/>
      <c r="M78" s="1313"/>
      <c r="N78" s="1313"/>
      <c r="O78" s="1313"/>
      <c r="P78" s="1313"/>
    </row>
    <row r="79" spans="1:16" x14ac:dyDescent="0.25">
      <c r="A79" s="1997" t="s">
        <v>1</v>
      </c>
      <c r="B79" s="1997"/>
      <c r="C79" s="1997"/>
      <c r="D79" s="1997"/>
      <c r="E79" s="1997" t="s">
        <v>0</v>
      </c>
      <c r="F79" s="1997"/>
      <c r="G79" s="1997"/>
      <c r="H79" s="1997"/>
      <c r="I79" s="2044" t="s">
        <v>43</v>
      </c>
      <c r="J79" s="2044" t="s">
        <v>42</v>
      </c>
      <c r="K79" s="2044" t="s">
        <v>423</v>
      </c>
      <c r="L79" s="810">
        <v>2023</v>
      </c>
      <c r="M79" s="2044" t="s">
        <v>783</v>
      </c>
      <c r="N79" s="809">
        <v>2024</v>
      </c>
      <c r="O79" s="809">
        <v>2025</v>
      </c>
      <c r="P79" s="799">
        <v>2026</v>
      </c>
    </row>
    <row r="80" spans="1:16" ht="48" x14ac:dyDescent="0.25">
      <c r="A80" s="1997"/>
      <c r="B80" s="1997"/>
      <c r="C80" s="1997"/>
      <c r="D80" s="1997"/>
      <c r="E80" s="809" t="s">
        <v>44</v>
      </c>
      <c r="F80" s="809" t="s">
        <v>38</v>
      </c>
      <c r="G80" s="905" t="s">
        <v>13</v>
      </c>
      <c r="H80" s="780" t="s">
        <v>39</v>
      </c>
      <c r="I80" s="2044"/>
      <c r="J80" s="2044"/>
      <c r="K80" s="2044"/>
      <c r="L80" s="906" t="s">
        <v>41</v>
      </c>
      <c r="M80" s="2044"/>
      <c r="N80" s="905" t="s">
        <v>13</v>
      </c>
      <c r="O80" s="905" t="s">
        <v>14</v>
      </c>
      <c r="P80" s="905" t="s">
        <v>14</v>
      </c>
    </row>
    <row r="81" spans="1:16" x14ac:dyDescent="0.25">
      <c r="A81" s="1921">
        <v>1</v>
      </c>
      <c r="B81" s="2223"/>
      <c r="C81" s="2223"/>
      <c r="D81" s="1922"/>
      <c r="E81" s="809">
        <v>2</v>
      </c>
      <c r="F81" s="809">
        <v>3</v>
      </c>
      <c r="G81" s="809">
        <v>4</v>
      </c>
      <c r="H81" s="809">
        <v>5</v>
      </c>
      <c r="I81" s="809">
        <v>6</v>
      </c>
      <c r="J81" s="809">
        <v>7</v>
      </c>
      <c r="K81" s="809">
        <v>8</v>
      </c>
      <c r="L81" s="809">
        <v>9</v>
      </c>
      <c r="M81" s="809" t="s">
        <v>45</v>
      </c>
      <c r="N81" s="809">
        <v>11</v>
      </c>
      <c r="O81" s="809">
        <v>12</v>
      </c>
      <c r="P81" s="809">
        <v>13</v>
      </c>
    </row>
    <row r="82" spans="1:16" x14ac:dyDescent="0.25">
      <c r="A82" s="1848"/>
      <c r="B82" s="2045"/>
      <c r="C82" s="2045"/>
      <c r="D82" s="1849"/>
      <c r="E82" s="256"/>
      <c r="F82" s="256"/>
      <c r="G82" s="256"/>
      <c r="H82" s="256"/>
      <c r="I82" s="899"/>
      <c r="J82" s="256"/>
      <c r="K82" s="899"/>
      <c r="L82" s="256"/>
      <c r="M82" s="899"/>
      <c r="N82" s="822"/>
      <c r="O82" s="822"/>
      <c r="P82" s="247"/>
    </row>
    <row r="84" spans="1:16" s="786" customFormat="1" x14ac:dyDescent="0.3">
      <c r="A84" s="2014" t="s">
        <v>46</v>
      </c>
      <c r="B84" s="2015"/>
      <c r="C84" s="2015"/>
      <c r="D84" s="2015"/>
      <c r="E84" s="2015"/>
      <c r="F84" s="2015"/>
      <c r="G84" s="2015"/>
      <c r="H84" s="2015"/>
      <c r="I84" s="2015"/>
      <c r="J84" s="2015"/>
      <c r="K84" s="2015"/>
      <c r="L84" s="2015"/>
      <c r="M84" s="2015"/>
      <c r="N84" s="2015"/>
      <c r="O84" s="2015"/>
      <c r="P84" s="2016"/>
    </row>
    <row r="85" spans="1:16" s="786" customFormat="1" x14ac:dyDescent="0.3">
      <c r="A85" s="2003" t="s">
        <v>47</v>
      </c>
      <c r="B85" s="2004"/>
      <c r="C85" s="2004"/>
      <c r="D85" s="2004"/>
      <c r="E85" s="2004"/>
      <c r="F85" s="2004"/>
      <c r="G85" s="2004"/>
      <c r="H85" s="2004"/>
      <c r="I85" s="2004"/>
      <c r="J85" s="2004"/>
      <c r="K85" s="2004"/>
      <c r="L85" s="2004"/>
      <c r="M85" s="2004"/>
      <c r="N85" s="2004"/>
      <c r="O85" s="2004"/>
      <c r="P85" s="2005"/>
    </row>
    <row r="86" spans="1:16" s="786" customFormat="1" x14ac:dyDescent="0.3">
      <c r="A86" s="2003" t="s">
        <v>48</v>
      </c>
      <c r="B86" s="2004"/>
      <c r="C86" s="2004"/>
      <c r="D86" s="2004"/>
      <c r="E86" s="2004"/>
      <c r="F86" s="2004"/>
      <c r="G86" s="2004"/>
      <c r="H86" s="2004"/>
      <c r="I86" s="2004"/>
      <c r="J86" s="2004"/>
      <c r="K86" s="2004"/>
      <c r="L86" s="2004"/>
      <c r="M86" s="2004"/>
      <c r="N86" s="2004"/>
      <c r="O86" s="2004"/>
      <c r="P86" s="2005"/>
    </row>
    <row r="87" spans="1:16" s="786" customFormat="1" x14ac:dyDescent="0.3">
      <c r="A87" s="2006" t="s">
        <v>49</v>
      </c>
      <c r="B87" s="2007"/>
      <c r="C87" s="2007"/>
      <c r="D87" s="2007"/>
      <c r="E87" s="2007"/>
      <c r="F87" s="2007"/>
      <c r="G87" s="2007"/>
      <c r="H87" s="2007"/>
      <c r="I87" s="2007"/>
      <c r="J87" s="2007"/>
      <c r="K87" s="2007"/>
      <c r="L87" s="2007"/>
      <c r="M87" s="2007"/>
      <c r="N87" s="2007"/>
      <c r="O87" s="2007"/>
      <c r="P87" s="2008"/>
    </row>
    <row r="89" spans="1:16" x14ac:dyDescent="0.25">
      <c r="A89" s="2009" t="s">
        <v>476</v>
      </c>
      <c r="B89" s="2009"/>
      <c r="C89" s="2009"/>
      <c r="D89" s="2009"/>
      <c r="E89" s="2009"/>
      <c r="F89" s="2009"/>
      <c r="G89" s="2009"/>
      <c r="H89" s="2009"/>
      <c r="I89" s="2009"/>
      <c r="J89" s="2009"/>
      <c r="K89" s="2009"/>
      <c r="L89" s="2009"/>
      <c r="M89" s="2009"/>
      <c r="N89" s="2009"/>
      <c r="O89" s="2009"/>
      <c r="P89" s="2009"/>
    </row>
    <row r="90" spans="1:16" x14ac:dyDescent="0.25">
      <c r="A90" s="792"/>
      <c r="C90" s="792"/>
      <c r="D90" s="792"/>
      <c r="E90" s="792"/>
      <c r="F90" s="792"/>
      <c r="G90" s="792"/>
      <c r="H90" s="792"/>
      <c r="I90" s="792"/>
      <c r="J90" s="792"/>
      <c r="K90" s="792"/>
      <c r="L90" s="792"/>
      <c r="M90" s="792"/>
      <c r="N90" s="792"/>
      <c r="O90" s="792"/>
      <c r="P90" s="792"/>
    </row>
  </sheetData>
  <mergeCells count="214">
    <mergeCell ref="A86:P86"/>
    <mergeCell ref="A87:P87"/>
    <mergeCell ref="A89:P89"/>
    <mergeCell ref="A63:A64"/>
    <mergeCell ref="A65:A67"/>
    <mergeCell ref="C68:I68"/>
    <mergeCell ref="A75:D75"/>
    <mergeCell ref="G75:H75"/>
    <mergeCell ref="K75:L75"/>
    <mergeCell ref="M75:N75"/>
    <mergeCell ref="O75:P75"/>
    <mergeCell ref="A76:D76"/>
    <mergeCell ref="G76:H76"/>
    <mergeCell ref="K76:L76"/>
    <mergeCell ref="M76:N76"/>
    <mergeCell ref="O76:P76"/>
    <mergeCell ref="C67:I67"/>
    <mergeCell ref="A70:P70"/>
    <mergeCell ref="A84:P84"/>
    <mergeCell ref="A85:P85"/>
    <mergeCell ref="A81:D81"/>
    <mergeCell ref="A82:D82"/>
    <mergeCell ref="A78:P78"/>
    <mergeCell ref="A79:D80"/>
    <mergeCell ref="D58:P58"/>
    <mergeCell ref="A59:C59"/>
    <mergeCell ref="D59:P59"/>
    <mergeCell ref="A60:P60"/>
    <mergeCell ref="A61:A62"/>
    <mergeCell ref="B61:B62"/>
    <mergeCell ref="C61:I62"/>
    <mergeCell ref="J61:J62"/>
    <mergeCell ref="C66:I66"/>
    <mergeCell ref="C64:I64"/>
    <mergeCell ref="C65:I65"/>
    <mergeCell ref="C63:I63"/>
    <mergeCell ref="A35:C35"/>
    <mergeCell ref="E35:F35"/>
    <mergeCell ref="G35:H35"/>
    <mergeCell ref="A36:C36"/>
    <mergeCell ref="E36:F36"/>
    <mergeCell ref="G36:H36"/>
    <mergeCell ref="A33:C33"/>
    <mergeCell ref="E33:F33"/>
    <mergeCell ref="G33:H33"/>
    <mergeCell ref="A34:C34"/>
    <mergeCell ref="E34:F34"/>
    <mergeCell ref="G34:H34"/>
    <mergeCell ref="E79:H79"/>
    <mergeCell ref="I79:I80"/>
    <mergeCell ref="J79:J80"/>
    <mergeCell ref="K79:K80"/>
    <mergeCell ref="M79:M80"/>
    <mergeCell ref="G73:H73"/>
    <mergeCell ref="K73:L73"/>
    <mergeCell ref="M73:N73"/>
    <mergeCell ref="O73:P73"/>
    <mergeCell ref="A74:D74"/>
    <mergeCell ref="G74:H74"/>
    <mergeCell ref="K74:L74"/>
    <mergeCell ref="M74:N74"/>
    <mergeCell ref="O74:P74"/>
    <mergeCell ref="A73:D73"/>
    <mergeCell ref="G71:H71"/>
    <mergeCell ref="K71:L71"/>
    <mergeCell ref="M71:N71"/>
    <mergeCell ref="O71:P71"/>
    <mergeCell ref="G72:H72"/>
    <mergeCell ref="K72:L72"/>
    <mergeCell ref="M72:N72"/>
    <mergeCell ref="O72:P72"/>
    <mergeCell ref="A71:D72"/>
    <mergeCell ref="E71:F71"/>
    <mergeCell ref="A56:P56"/>
    <mergeCell ref="A57:C57"/>
    <mergeCell ref="D57:P57"/>
    <mergeCell ref="A58:C58"/>
    <mergeCell ref="A49:B49"/>
    <mergeCell ref="A51:B51"/>
    <mergeCell ref="C51:N51"/>
    <mergeCell ref="O51:P51"/>
    <mergeCell ref="A46:B46"/>
    <mergeCell ref="A48:B48"/>
    <mergeCell ref="I46:J46"/>
    <mergeCell ref="A47:B47"/>
    <mergeCell ref="I47:J47"/>
    <mergeCell ref="I48:J48"/>
    <mergeCell ref="A50:P50"/>
    <mergeCell ref="A52:B52"/>
    <mergeCell ref="C52:N52"/>
    <mergeCell ref="O52:P52"/>
    <mergeCell ref="A53:B53"/>
    <mergeCell ref="C53:N53"/>
    <mergeCell ref="O53:P53"/>
    <mergeCell ref="A54:B54"/>
    <mergeCell ref="C54:N54"/>
    <mergeCell ref="O54:P54"/>
    <mergeCell ref="A43:P43"/>
    <mergeCell ref="A44:B45"/>
    <mergeCell ref="C44:H44"/>
    <mergeCell ref="I44:J45"/>
    <mergeCell ref="A37:C37"/>
    <mergeCell ref="E37:F37"/>
    <mergeCell ref="G37:H37"/>
    <mergeCell ref="A38:C38"/>
    <mergeCell ref="E38:F38"/>
    <mergeCell ref="G38:H38"/>
    <mergeCell ref="A39:C39"/>
    <mergeCell ref="E39:F39"/>
    <mergeCell ref="G39:H39"/>
    <mergeCell ref="A40:C40"/>
    <mergeCell ref="E40:F40"/>
    <mergeCell ref="G40:H40"/>
    <mergeCell ref="A41:C41"/>
    <mergeCell ref="E41:F41"/>
    <mergeCell ref="G41:H41"/>
    <mergeCell ref="G32:H32"/>
    <mergeCell ref="A31:C32"/>
    <mergeCell ref="D31:F31"/>
    <mergeCell ref="G31:J31"/>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30:P30"/>
    <mergeCell ref="K31:M31"/>
    <mergeCell ref="N31:P31"/>
    <mergeCell ref="E32:F32"/>
    <mergeCell ref="A24:B24"/>
    <mergeCell ref="G24:H24"/>
    <mergeCell ref="K24:L24"/>
    <mergeCell ref="M24:N24"/>
    <mergeCell ref="O24:P24"/>
    <mergeCell ref="A25:B25"/>
    <mergeCell ref="G25:H25"/>
    <mergeCell ref="K25:L25"/>
    <mergeCell ref="M25:N25"/>
    <mergeCell ref="O25:P25"/>
    <mergeCell ref="A22:B22"/>
    <mergeCell ref="G22:H22"/>
    <mergeCell ref="K22:L22"/>
    <mergeCell ref="M22:N22"/>
    <mergeCell ref="O22:P22"/>
    <mergeCell ref="A23:B23"/>
    <mergeCell ref="G23:H23"/>
    <mergeCell ref="K23:L23"/>
    <mergeCell ref="M23:N23"/>
    <mergeCell ref="O23:P23"/>
    <mergeCell ref="A20:B20"/>
    <mergeCell ref="G20:H20"/>
    <mergeCell ref="K20:L20"/>
    <mergeCell ref="M20:N20"/>
    <mergeCell ref="O20:P20"/>
    <mergeCell ref="A21:B21"/>
    <mergeCell ref="G21:H21"/>
    <mergeCell ref="K21:L21"/>
    <mergeCell ref="M21:N21"/>
    <mergeCell ref="O21:P21"/>
    <mergeCell ref="A18:B19"/>
    <mergeCell ref="C18:F18"/>
    <mergeCell ref="G18:H18"/>
    <mergeCell ref="K18:L18"/>
    <mergeCell ref="M18:N18"/>
    <mergeCell ref="O18:P18"/>
    <mergeCell ref="G19:H19"/>
    <mergeCell ref="K19:L19"/>
    <mergeCell ref="M19:N19"/>
    <mergeCell ref="O19:P19"/>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12"/>
  <sheetViews>
    <sheetView topLeftCell="A142" workbookViewId="0">
      <selection activeCell="J170" sqref="J170"/>
    </sheetView>
  </sheetViews>
  <sheetFormatPr defaultColWidth="8.33203125" defaultRowHeight="13.8" x14ac:dyDescent="0.25"/>
  <cols>
    <col min="1" max="1" width="10.33203125" style="295" customWidth="1"/>
    <col min="2" max="2" width="9.33203125" style="295" customWidth="1"/>
    <col min="3" max="3" width="8.33203125" style="295" customWidth="1"/>
    <col min="4" max="4" width="10.33203125" style="295" customWidth="1"/>
    <col min="5" max="5" width="9.33203125" style="295" customWidth="1"/>
    <col min="6" max="6" width="10.33203125" style="295" customWidth="1"/>
    <col min="7" max="7" width="7.33203125" style="295" customWidth="1"/>
    <col min="8" max="8" width="11.33203125" style="295" customWidth="1"/>
    <col min="9" max="9" width="14" style="295" customWidth="1"/>
    <col min="10" max="10" width="12" style="295" customWidth="1"/>
    <col min="11" max="11" width="11.33203125" style="295" customWidth="1"/>
    <col min="12" max="12" width="10.77734375" style="295" customWidth="1"/>
    <col min="13" max="13" width="12.44140625" style="295" customWidth="1"/>
    <col min="14" max="14" width="17" style="295" customWidth="1"/>
    <col min="15" max="15" width="15.109375" style="295" customWidth="1"/>
    <col min="16" max="16" width="16.33203125" style="295" customWidth="1"/>
    <col min="17" max="16384" width="8.33203125" style="295"/>
  </cols>
  <sheetData>
    <row r="1" spans="1:16" x14ac:dyDescent="0.25">
      <c r="N1" s="2231" t="s">
        <v>68</v>
      </c>
      <c r="O1" s="2231"/>
      <c r="P1" s="2231"/>
    </row>
    <row r="2" spans="1:16" x14ac:dyDescent="0.25">
      <c r="E2" s="2232" t="s">
        <v>30</v>
      </c>
      <c r="F2" s="2232"/>
      <c r="G2" s="2232"/>
      <c r="H2" s="2232"/>
      <c r="I2" s="2232"/>
      <c r="J2" s="2232"/>
    </row>
    <row r="3" spans="1:16" x14ac:dyDescent="0.25">
      <c r="D3" s="2232" t="s">
        <v>74</v>
      </c>
      <c r="E3" s="2232"/>
      <c r="F3" s="2232"/>
      <c r="G3" s="2232"/>
      <c r="H3" s="2232"/>
      <c r="I3" s="2232"/>
      <c r="J3" s="2232"/>
      <c r="K3" s="2232"/>
      <c r="L3" s="2232"/>
    </row>
    <row r="4" spans="1:16" x14ac:dyDescent="0.25">
      <c r="D4" s="296"/>
      <c r="E4" s="296"/>
      <c r="F4" s="296"/>
      <c r="G4" s="296"/>
      <c r="H4" s="296"/>
      <c r="I4" s="296"/>
      <c r="J4" s="296"/>
      <c r="K4" s="296"/>
      <c r="L4" s="296"/>
    </row>
    <row r="5" spans="1:16" x14ac:dyDescent="0.25">
      <c r="P5" s="297" t="s">
        <v>0</v>
      </c>
    </row>
    <row r="6" spans="1:16" x14ac:dyDescent="0.25">
      <c r="A6" s="2233" t="s">
        <v>31</v>
      </c>
      <c r="B6" s="2233"/>
      <c r="C6" s="2233"/>
      <c r="D6" s="2234" t="s">
        <v>229</v>
      </c>
      <c r="E6" s="2234"/>
      <c r="F6" s="2234"/>
      <c r="G6" s="2234"/>
      <c r="H6" s="2234"/>
      <c r="I6" s="2234"/>
      <c r="J6" s="2234"/>
      <c r="K6" s="2234"/>
      <c r="L6" s="2234"/>
      <c r="M6" s="2234"/>
      <c r="N6" s="2234"/>
      <c r="O6" s="2234"/>
      <c r="P6" s="298">
        <v>1</v>
      </c>
    </row>
    <row r="7" spans="1:16" x14ac:dyDescent="0.25">
      <c r="A7" s="2233" t="s">
        <v>32</v>
      </c>
      <c r="B7" s="2233"/>
      <c r="C7" s="2233"/>
      <c r="D7" s="2234" t="s">
        <v>230</v>
      </c>
      <c r="E7" s="2234"/>
      <c r="F7" s="2234"/>
      <c r="G7" s="2234"/>
      <c r="H7" s="2234"/>
      <c r="I7" s="2234"/>
      <c r="J7" s="2234"/>
      <c r="K7" s="2234"/>
      <c r="L7" s="2234"/>
      <c r="M7" s="2234"/>
      <c r="N7" s="2234"/>
      <c r="O7" s="2234"/>
      <c r="P7" s="299" t="s">
        <v>77</v>
      </c>
    </row>
    <row r="8" spans="1:16" x14ac:dyDescent="0.25">
      <c r="A8" s="2233" t="s">
        <v>33</v>
      </c>
      <c r="B8" s="2233"/>
      <c r="C8" s="2233"/>
      <c r="D8" s="2233"/>
      <c r="E8" s="2233"/>
      <c r="F8" s="2233"/>
      <c r="G8" s="2233"/>
      <c r="H8" s="2233"/>
      <c r="I8" s="2233"/>
      <c r="J8" s="2233"/>
      <c r="K8" s="2233"/>
      <c r="L8" s="2233"/>
      <c r="M8" s="2233"/>
      <c r="N8" s="2233"/>
      <c r="O8" s="2233"/>
      <c r="P8" s="299"/>
    </row>
    <row r="10" spans="1:16" x14ac:dyDescent="0.25">
      <c r="A10" s="2240" t="s">
        <v>524</v>
      </c>
      <c r="B10" s="2241"/>
      <c r="C10" s="2241"/>
      <c r="D10" s="2241"/>
      <c r="E10" s="2241"/>
      <c r="F10" s="2241"/>
      <c r="G10" s="2241"/>
      <c r="H10" s="2241"/>
      <c r="I10" s="2241"/>
      <c r="J10" s="2241"/>
      <c r="K10" s="2241"/>
      <c r="L10" s="2241"/>
      <c r="M10" s="2241"/>
      <c r="N10" s="2241"/>
      <c r="O10" s="2241"/>
      <c r="P10" s="2242"/>
    </row>
    <row r="11" spans="1:16" x14ac:dyDescent="0.25">
      <c r="A11" s="300"/>
      <c r="B11" s="300"/>
      <c r="C11" s="300"/>
      <c r="D11" s="300"/>
      <c r="E11" s="300"/>
      <c r="F11" s="300"/>
      <c r="G11" s="300"/>
      <c r="H11" s="300"/>
      <c r="I11" s="300"/>
      <c r="J11" s="300"/>
      <c r="K11" s="300"/>
      <c r="L11" s="300"/>
      <c r="M11" s="300"/>
      <c r="N11" s="300"/>
      <c r="O11" s="300"/>
      <c r="P11" s="300"/>
    </row>
    <row r="12" spans="1:16" x14ac:dyDescent="0.25">
      <c r="A12" s="2243" t="s">
        <v>1</v>
      </c>
      <c r="B12" s="2244"/>
      <c r="C12" s="2244"/>
      <c r="D12" s="2245"/>
      <c r="E12" s="2235" t="s">
        <v>0</v>
      </c>
      <c r="F12" s="2236"/>
      <c r="G12" s="2249">
        <v>2022</v>
      </c>
      <c r="H12" s="2249"/>
      <c r="I12" s="298">
        <v>2023</v>
      </c>
      <c r="J12" s="298">
        <v>2024</v>
      </c>
      <c r="K12" s="2250">
        <v>2025</v>
      </c>
      <c r="L12" s="2250"/>
      <c r="M12" s="2250">
        <v>2026</v>
      </c>
      <c r="N12" s="2250"/>
      <c r="O12" s="2250">
        <v>2027</v>
      </c>
      <c r="P12" s="2250"/>
    </row>
    <row r="13" spans="1:16" x14ac:dyDescent="0.25">
      <c r="A13" s="2246"/>
      <c r="B13" s="2247"/>
      <c r="C13" s="2247"/>
      <c r="D13" s="2248"/>
      <c r="E13" s="298" t="s">
        <v>35</v>
      </c>
      <c r="F13" s="301" t="s">
        <v>36</v>
      </c>
      <c r="G13" s="2235" t="s">
        <v>11</v>
      </c>
      <c r="H13" s="2236"/>
      <c r="I13" s="298" t="s">
        <v>11</v>
      </c>
      <c r="J13" s="298" t="s">
        <v>12</v>
      </c>
      <c r="K13" s="2235" t="s">
        <v>13</v>
      </c>
      <c r="L13" s="2236"/>
      <c r="M13" s="2235" t="s">
        <v>14</v>
      </c>
      <c r="N13" s="2236"/>
      <c r="O13" s="2235" t="s">
        <v>14</v>
      </c>
      <c r="P13" s="2236"/>
    </row>
    <row r="14" spans="1:16" x14ac:dyDescent="0.25">
      <c r="A14" s="2237" t="s">
        <v>37</v>
      </c>
      <c r="B14" s="2237"/>
      <c r="C14" s="2237"/>
      <c r="D14" s="2237"/>
      <c r="E14" s="298">
        <v>4</v>
      </c>
      <c r="F14" s="298"/>
      <c r="G14" s="2238">
        <f>H15+G16+G17+G18+G19+G20</f>
        <v>309112.09999999998</v>
      </c>
      <c r="H14" s="2239"/>
      <c r="I14" s="283">
        <f>I15+I16+I17+I18+I19+I20</f>
        <v>864852.29999999993</v>
      </c>
      <c r="J14" s="283">
        <f>J15+J16+J17+J18+J19+J20</f>
        <v>348410.1</v>
      </c>
      <c r="K14" s="2238">
        <f>K15+K16+K17+K18+K19+K20</f>
        <v>762150</v>
      </c>
      <c r="L14" s="2239"/>
      <c r="M14" s="2238">
        <f t="shared" ref="M14" si="0">M15+M16+M17+M18+M19+M20</f>
        <v>917196.70000000007</v>
      </c>
      <c r="N14" s="2239"/>
      <c r="O14" s="2238">
        <f t="shared" ref="O14" si="1">O15+O16+O17+O18+O19+O20</f>
        <v>1055841.3999999999</v>
      </c>
      <c r="P14" s="2239"/>
    </row>
    <row r="15" spans="1:16" x14ac:dyDescent="0.25">
      <c r="A15" s="2240" t="s">
        <v>138</v>
      </c>
      <c r="B15" s="2241"/>
      <c r="C15" s="2241"/>
      <c r="D15" s="2242"/>
      <c r="E15" s="298"/>
      <c r="F15" s="298">
        <v>22</v>
      </c>
      <c r="G15" s="2251">
        <f>G118+G123+G126</f>
        <v>115.1</v>
      </c>
      <c r="H15" s="2251"/>
      <c r="I15" s="302">
        <f>I118+I123+I126</f>
        <v>1157.2</v>
      </c>
      <c r="J15" s="302">
        <f>J118+J123+J126</f>
        <v>5943</v>
      </c>
      <c r="K15" s="2252">
        <f>K118+K123+K126</f>
        <v>12586.5</v>
      </c>
      <c r="L15" s="2253"/>
      <c r="M15" s="2252">
        <f t="shared" ref="M15" si="2">M118+M123+M126</f>
        <v>17897.3</v>
      </c>
      <c r="N15" s="2253"/>
      <c r="O15" s="2252">
        <f t="shared" ref="O15" si="3">O118+O123+O126</f>
        <v>4037.5</v>
      </c>
      <c r="P15" s="2253"/>
    </row>
    <row r="16" spans="1:16" x14ac:dyDescent="0.25">
      <c r="A16" s="2233" t="s">
        <v>172</v>
      </c>
      <c r="B16" s="2233"/>
      <c r="C16" s="2233"/>
      <c r="D16" s="2233"/>
      <c r="E16" s="298"/>
      <c r="F16" s="298">
        <v>26</v>
      </c>
      <c r="G16" s="2251">
        <f>G115</f>
        <v>121839.1</v>
      </c>
      <c r="H16" s="2251"/>
      <c r="I16" s="302">
        <f>I115</f>
        <v>193645.6</v>
      </c>
      <c r="J16" s="302">
        <f>J115</f>
        <v>150000</v>
      </c>
      <c r="K16" s="2251">
        <f>K115</f>
        <v>458500</v>
      </c>
      <c r="L16" s="2249"/>
      <c r="M16" s="2251">
        <f t="shared" ref="M16" si="4">M115</f>
        <v>558500</v>
      </c>
      <c r="N16" s="2249"/>
      <c r="O16" s="2251">
        <f t="shared" ref="O16" si="5">O115</f>
        <v>658500</v>
      </c>
      <c r="P16" s="2249"/>
    </row>
    <row r="17" spans="1:16" x14ac:dyDescent="0.25">
      <c r="A17" s="2233" t="s">
        <v>82</v>
      </c>
      <c r="B17" s="2233"/>
      <c r="C17" s="2233"/>
      <c r="D17" s="2233"/>
      <c r="E17" s="298"/>
      <c r="F17" s="298">
        <v>28</v>
      </c>
      <c r="G17" s="2251">
        <f>G120+G121+G141</f>
        <v>10374.1</v>
      </c>
      <c r="H17" s="2251"/>
      <c r="I17" s="302">
        <f t="shared" ref="I17:K17" si="6">I120+I121+I141</f>
        <v>17871.399999999998</v>
      </c>
      <c r="J17" s="302">
        <f t="shared" si="6"/>
        <v>72112.5</v>
      </c>
      <c r="K17" s="2251">
        <f t="shared" si="6"/>
        <v>120214.7</v>
      </c>
      <c r="L17" s="2249"/>
      <c r="M17" s="2251">
        <f t="shared" ref="M17" si="7">M120+M121+M141</f>
        <v>36418.199999999997</v>
      </c>
      <c r="N17" s="2249"/>
      <c r="O17" s="2251">
        <f t="shared" ref="O17" si="8">O120+O121+O141</f>
        <v>91721.900000000009</v>
      </c>
      <c r="P17" s="2249"/>
    </row>
    <row r="18" spans="1:16" ht="14.4" x14ac:dyDescent="0.25">
      <c r="A18" s="1851" t="s">
        <v>510</v>
      </c>
      <c r="B18" s="2066"/>
      <c r="C18" s="2066"/>
      <c r="D18" s="2067"/>
      <c r="E18" s="298"/>
      <c r="F18" s="298">
        <v>29</v>
      </c>
      <c r="G18" s="2251">
        <f>G116+G156</f>
        <v>176898.9</v>
      </c>
      <c r="H18" s="2251"/>
      <c r="I18" s="302">
        <f>I116+I156</f>
        <v>651279.19999999995</v>
      </c>
      <c r="J18" s="302">
        <f>J116+J156</f>
        <v>0</v>
      </c>
      <c r="K18" s="2251">
        <f>K116+K156</f>
        <v>0</v>
      </c>
      <c r="L18" s="2249"/>
      <c r="M18" s="2251">
        <f t="shared" ref="M18" si="9">M116+M156</f>
        <v>0</v>
      </c>
      <c r="N18" s="2249"/>
      <c r="O18" s="2251">
        <f t="shared" ref="O18" si="10">O116+O156</f>
        <v>0</v>
      </c>
      <c r="P18" s="2249"/>
    </row>
    <row r="19" spans="1:16" x14ac:dyDescent="0.25">
      <c r="A19" s="2233" t="s">
        <v>83</v>
      </c>
      <c r="B19" s="2233"/>
      <c r="C19" s="2233"/>
      <c r="D19" s="2233"/>
      <c r="E19" s="298"/>
      <c r="F19" s="298">
        <v>31</v>
      </c>
      <c r="G19" s="2251">
        <f>G122+G144</f>
        <v>0</v>
      </c>
      <c r="H19" s="2251"/>
      <c r="I19" s="302">
        <f>I122+I144</f>
        <v>800.80000000000007</v>
      </c>
      <c r="J19" s="302">
        <f>J122+J144</f>
        <v>120238.8</v>
      </c>
      <c r="K19" s="2251">
        <f>K122+K144</f>
        <v>170690.8</v>
      </c>
      <c r="L19" s="2249"/>
      <c r="M19" s="2251">
        <f>M122+M144</f>
        <v>304215.30000000005</v>
      </c>
      <c r="N19" s="2249"/>
      <c r="O19" s="2251">
        <f>O122+O144</f>
        <v>301407.59999999998</v>
      </c>
      <c r="P19" s="2249"/>
    </row>
    <row r="20" spans="1:16" x14ac:dyDescent="0.25">
      <c r="A20" s="2233" t="s">
        <v>525</v>
      </c>
      <c r="B20" s="2233"/>
      <c r="C20" s="2233"/>
      <c r="D20" s="2233"/>
      <c r="E20" s="298"/>
      <c r="F20" s="298">
        <v>33</v>
      </c>
      <c r="G20" s="2251">
        <f>G150</f>
        <v>0</v>
      </c>
      <c r="H20" s="2251"/>
      <c r="I20" s="302">
        <f>I150</f>
        <v>98.100000000000009</v>
      </c>
      <c r="J20" s="302">
        <f>J150</f>
        <v>115.8</v>
      </c>
      <c r="K20" s="2251">
        <f>K150</f>
        <v>158</v>
      </c>
      <c r="L20" s="2249"/>
      <c r="M20" s="2251">
        <f t="shared" ref="M20" si="11">M150</f>
        <v>165.9</v>
      </c>
      <c r="N20" s="2249"/>
      <c r="O20" s="2251">
        <f t="shared" ref="O20" si="12">O150</f>
        <v>174.4</v>
      </c>
      <c r="P20" s="2249"/>
    </row>
    <row r="22" spans="1:16" x14ac:dyDescent="0.25">
      <c r="A22" s="2243" t="s">
        <v>1</v>
      </c>
      <c r="B22" s="2245"/>
      <c r="C22" s="2250" t="s">
        <v>0</v>
      </c>
      <c r="D22" s="2250"/>
      <c r="E22" s="2250"/>
      <c r="F22" s="2250"/>
      <c r="G22" s="2249">
        <v>2022</v>
      </c>
      <c r="H22" s="2249"/>
      <c r="I22" s="298">
        <v>2023</v>
      </c>
      <c r="J22" s="298">
        <v>2024</v>
      </c>
      <c r="K22" s="2249">
        <v>2025</v>
      </c>
      <c r="L22" s="2249"/>
      <c r="M22" s="2249">
        <v>2026</v>
      </c>
      <c r="N22" s="2249"/>
      <c r="O22" s="2249">
        <v>2027</v>
      </c>
      <c r="P22" s="2249"/>
    </row>
    <row r="23" spans="1:16" x14ac:dyDescent="0.25">
      <c r="A23" s="2246"/>
      <c r="B23" s="2248"/>
      <c r="C23" s="298" t="s">
        <v>61</v>
      </c>
      <c r="D23" s="298" t="s">
        <v>62</v>
      </c>
      <c r="E23" s="298" t="s">
        <v>35</v>
      </c>
      <c r="F23" s="301" t="s">
        <v>36</v>
      </c>
      <c r="G23" s="2235" t="s">
        <v>11</v>
      </c>
      <c r="H23" s="2236"/>
      <c r="I23" s="298" t="s">
        <v>11</v>
      </c>
      <c r="J23" s="298" t="s">
        <v>12</v>
      </c>
      <c r="K23" s="2235" t="s">
        <v>13</v>
      </c>
      <c r="L23" s="2236"/>
      <c r="M23" s="2235" t="s">
        <v>14</v>
      </c>
      <c r="N23" s="2236"/>
      <c r="O23" s="2235" t="s">
        <v>14</v>
      </c>
      <c r="P23" s="2236"/>
    </row>
    <row r="24" spans="1:16" x14ac:dyDescent="0.25">
      <c r="A24" s="2254" t="s">
        <v>63</v>
      </c>
      <c r="B24" s="2255"/>
      <c r="C24" s="303"/>
      <c r="D24" s="303"/>
      <c r="E24" s="303"/>
      <c r="F24" s="303"/>
      <c r="G24" s="2256">
        <f>G28+G36</f>
        <v>298738</v>
      </c>
      <c r="H24" s="2256"/>
      <c r="I24" s="304">
        <f>I28+I36</f>
        <v>741004.1</v>
      </c>
      <c r="J24" s="304">
        <f>J28+J36</f>
        <v>289744</v>
      </c>
      <c r="K24" s="2256">
        <f>K36+K28</f>
        <v>762150</v>
      </c>
      <c r="L24" s="2256"/>
      <c r="M24" s="2256">
        <f t="shared" ref="M24" si="13">M36+M28</f>
        <v>917196.7</v>
      </c>
      <c r="N24" s="2256"/>
      <c r="O24" s="2256">
        <f t="shared" ref="O24" si="14">O36+O28</f>
        <v>1055841.3999999999</v>
      </c>
      <c r="P24" s="2256"/>
    </row>
    <row r="25" spans="1:16" x14ac:dyDescent="0.25">
      <c r="A25" s="2257" t="s">
        <v>64</v>
      </c>
      <c r="B25" s="2258"/>
      <c r="C25" s="305">
        <v>2</v>
      </c>
      <c r="D25" s="305"/>
      <c r="E25" s="305"/>
      <c r="F25" s="303"/>
      <c r="G25" s="2259"/>
      <c r="H25" s="2259"/>
      <c r="I25" s="305"/>
      <c r="J25" s="306"/>
      <c r="K25" s="2259"/>
      <c r="L25" s="2259"/>
      <c r="M25" s="2259"/>
      <c r="N25" s="2259"/>
      <c r="O25" s="2259"/>
      <c r="P25" s="2259"/>
    </row>
    <row r="26" spans="1:16" x14ac:dyDescent="0.25">
      <c r="A26" s="2250"/>
      <c r="B26" s="2250"/>
      <c r="C26" s="305"/>
      <c r="D26" s="305"/>
      <c r="E26" s="305"/>
      <c r="F26" s="303"/>
      <c r="G26" s="2259"/>
      <c r="H26" s="2259"/>
      <c r="I26" s="305"/>
      <c r="J26" s="306"/>
      <c r="K26" s="2259"/>
      <c r="L26" s="2259"/>
      <c r="M26" s="2259"/>
      <c r="N26" s="2259"/>
      <c r="O26" s="2259"/>
      <c r="P26" s="2259"/>
    </row>
    <row r="27" spans="1:16" x14ac:dyDescent="0.25">
      <c r="A27" s="2250"/>
      <c r="B27" s="2250"/>
      <c r="C27" s="305"/>
      <c r="D27" s="305"/>
      <c r="E27" s="305"/>
      <c r="F27" s="303"/>
      <c r="G27" s="2259"/>
      <c r="H27" s="2259"/>
      <c r="I27" s="305"/>
      <c r="J27" s="306"/>
      <c r="K27" s="2259"/>
      <c r="L27" s="2259"/>
      <c r="M27" s="2259"/>
      <c r="N27" s="2259"/>
      <c r="O27" s="2259"/>
      <c r="P27" s="2259"/>
    </row>
    <row r="28" spans="1:16" x14ac:dyDescent="0.25">
      <c r="A28" s="2257" t="s">
        <v>65</v>
      </c>
      <c r="B28" s="2258"/>
      <c r="C28" s="305">
        <v>2</v>
      </c>
      <c r="D28" s="305"/>
      <c r="E28" s="305">
        <v>6</v>
      </c>
      <c r="F28" s="303"/>
      <c r="G28" s="2256">
        <f>G29+G31+G32+G34+G35</f>
        <v>0</v>
      </c>
      <c r="H28" s="2256"/>
      <c r="I28" s="307">
        <f>I29+I30+I31+I32+I34+I35</f>
        <v>13322.800000000001</v>
      </c>
      <c r="J28" s="307">
        <f>J29+J30+J31+J32+J34+J35</f>
        <v>137244</v>
      </c>
      <c r="K28" s="2260">
        <f>K29+K30+K31+K32+K34+K35</f>
        <v>303650</v>
      </c>
      <c r="L28" s="2261"/>
      <c r="M28" s="2260">
        <f t="shared" ref="M28" si="15">M29+M30+M31+M32+M34+M35</f>
        <v>358696.7</v>
      </c>
      <c r="N28" s="2261"/>
      <c r="O28" s="2260">
        <f t="shared" ref="O28" si="16">O29+O30+O31+O32+O34+O35</f>
        <v>397341.4</v>
      </c>
      <c r="P28" s="2261"/>
    </row>
    <row r="29" spans="1:16" ht="44.55" customHeight="1" x14ac:dyDescent="0.25">
      <c r="A29" s="2262" t="s">
        <v>261</v>
      </c>
      <c r="B29" s="2263"/>
      <c r="C29" s="308"/>
      <c r="D29" s="303"/>
      <c r="E29" s="303"/>
      <c r="F29" s="303">
        <v>13</v>
      </c>
      <c r="G29" s="2259"/>
      <c r="H29" s="2259"/>
      <c r="I29" s="305">
        <f>K57</f>
        <v>10509.6</v>
      </c>
      <c r="J29" s="305">
        <f>L57</f>
        <v>11566.400000000001</v>
      </c>
      <c r="K29" s="2259">
        <f t="shared" ref="K29:K35" si="17">N57</f>
        <v>112154</v>
      </c>
      <c r="L29" s="2259"/>
      <c r="M29" s="2259">
        <f t="shared" ref="M29:M35" si="18">O57</f>
        <v>179912.7</v>
      </c>
      <c r="N29" s="2259"/>
      <c r="O29" s="2259">
        <f t="shared" ref="O29:O35" si="19">P57</f>
        <v>154941</v>
      </c>
      <c r="P29" s="2259"/>
    </row>
    <row r="30" spans="1:16" ht="44.55" customHeight="1" x14ac:dyDescent="0.25">
      <c r="A30" s="2264" t="s">
        <v>526</v>
      </c>
      <c r="B30" s="2265"/>
      <c r="C30" s="308"/>
      <c r="D30" s="303"/>
      <c r="E30" s="303"/>
      <c r="F30" s="303">
        <v>14</v>
      </c>
      <c r="G30" s="2259"/>
      <c r="H30" s="2259"/>
      <c r="I30" s="305">
        <f>K58</f>
        <v>0</v>
      </c>
      <c r="J30" s="305">
        <f>L58</f>
        <v>0</v>
      </c>
      <c r="K30" s="2259">
        <f t="shared" si="17"/>
        <v>0</v>
      </c>
      <c r="L30" s="2259"/>
      <c r="M30" s="2259">
        <f t="shared" si="18"/>
        <v>0</v>
      </c>
      <c r="N30" s="2259"/>
      <c r="O30" s="2259">
        <f t="shared" si="19"/>
        <v>0</v>
      </c>
      <c r="P30" s="2259"/>
    </row>
    <row r="31" spans="1:16" ht="42" customHeight="1" x14ac:dyDescent="0.25">
      <c r="A31" s="2266" t="s">
        <v>527</v>
      </c>
      <c r="B31" s="2267"/>
      <c r="C31" s="308"/>
      <c r="D31" s="303"/>
      <c r="E31" s="303"/>
      <c r="F31" s="303">
        <v>19</v>
      </c>
      <c r="G31" s="2259"/>
      <c r="H31" s="2259"/>
      <c r="I31" s="305">
        <f t="shared" ref="I31:J35" si="20">K59</f>
        <v>0</v>
      </c>
      <c r="J31" s="305">
        <f t="shared" si="20"/>
        <v>117243.5</v>
      </c>
      <c r="K31" s="2259">
        <f t="shared" si="17"/>
        <v>6703.6</v>
      </c>
      <c r="L31" s="2259"/>
      <c r="M31" s="2259">
        <f t="shared" si="18"/>
        <v>5801.7</v>
      </c>
      <c r="N31" s="2259"/>
      <c r="O31" s="2259">
        <f t="shared" si="19"/>
        <v>0</v>
      </c>
      <c r="P31" s="2259"/>
    </row>
    <row r="32" spans="1:16" ht="45.75" customHeight="1" x14ac:dyDescent="0.25">
      <c r="A32" s="2268" t="s">
        <v>262</v>
      </c>
      <c r="B32" s="2269"/>
      <c r="C32" s="308"/>
      <c r="D32" s="303"/>
      <c r="E32" s="303"/>
      <c r="F32" s="303">
        <v>59</v>
      </c>
      <c r="G32" s="2259"/>
      <c r="H32" s="2259"/>
      <c r="I32" s="305">
        <f t="shared" si="20"/>
        <v>2833.6</v>
      </c>
      <c r="J32" s="305">
        <f t="shared" si="20"/>
        <v>10937.9</v>
      </c>
      <c r="K32" s="2259">
        <f t="shared" si="17"/>
        <v>127651.9</v>
      </c>
      <c r="L32" s="2259"/>
      <c r="M32" s="2259">
        <f t="shared" si="18"/>
        <v>147483.70000000001</v>
      </c>
      <c r="N32" s="2259"/>
      <c r="O32" s="2259">
        <f t="shared" si="19"/>
        <v>242350.5</v>
      </c>
      <c r="P32" s="2259"/>
    </row>
    <row r="33" spans="1:16" ht="21.6" customHeight="1" x14ac:dyDescent="0.25">
      <c r="A33" s="2262" t="s">
        <v>265</v>
      </c>
      <c r="B33" s="2263"/>
      <c r="C33" s="308"/>
      <c r="D33" s="303"/>
      <c r="E33" s="303"/>
      <c r="F33" s="303">
        <v>92</v>
      </c>
      <c r="G33" s="2259"/>
      <c r="H33" s="2259"/>
      <c r="I33" s="305">
        <f t="shared" si="20"/>
        <v>0</v>
      </c>
      <c r="J33" s="305">
        <f t="shared" si="20"/>
        <v>0</v>
      </c>
      <c r="K33" s="2259">
        <f t="shared" si="17"/>
        <v>57140.5</v>
      </c>
      <c r="L33" s="2259"/>
      <c r="M33" s="2259">
        <f t="shared" si="18"/>
        <v>25498.6</v>
      </c>
      <c r="N33" s="2259"/>
      <c r="O33" s="2259">
        <f t="shared" si="19"/>
        <v>49.9</v>
      </c>
      <c r="P33" s="2259"/>
    </row>
    <row r="34" spans="1:16" ht="25.95" customHeight="1" x14ac:dyDescent="0.25">
      <c r="A34" s="2262" t="s">
        <v>528</v>
      </c>
      <c r="B34" s="2263"/>
      <c r="C34" s="303"/>
      <c r="D34" s="303"/>
      <c r="E34" s="303"/>
      <c r="F34" s="303">
        <v>91</v>
      </c>
      <c r="G34" s="2259"/>
      <c r="H34" s="2259"/>
      <c r="I34" s="305">
        <f t="shared" si="20"/>
        <v>0</v>
      </c>
      <c r="J34" s="305">
        <f t="shared" si="20"/>
        <v>1623.1000000000001</v>
      </c>
      <c r="K34" s="2259">
        <f t="shared" si="17"/>
        <v>100433</v>
      </c>
      <c r="L34" s="2259"/>
      <c r="M34" s="2259">
        <f t="shared" si="18"/>
        <v>43292.5</v>
      </c>
      <c r="N34" s="2259"/>
      <c r="O34" s="2259">
        <f t="shared" si="19"/>
        <v>17793.900000000001</v>
      </c>
      <c r="P34" s="2259"/>
    </row>
    <row r="35" spans="1:16" ht="28.2" customHeight="1" x14ac:dyDescent="0.25">
      <c r="A35" s="2262" t="s">
        <v>529</v>
      </c>
      <c r="B35" s="2263"/>
      <c r="C35" s="303"/>
      <c r="D35" s="303"/>
      <c r="E35" s="303"/>
      <c r="F35" s="303">
        <v>93</v>
      </c>
      <c r="G35" s="2270"/>
      <c r="H35" s="2271"/>
      <c r="I35" s="305">
        <f t="shared" si="20"/>
        <v>-20.399999999999999</v>
      </c>
      <c r="J35" s="305">
        <f t="shared" si="20"/>
        <v>-4126.8999999999996</v>
      </c>
      <c r="K35" s="2259">
        <f t="shared" si="17"/>
        <v>-43292.5</v>
      </c>
      <c r="L35" s="2259"/>
      <c r="M35" s="2259">
        <f t="shared" si="18"/>
        <v>-17793.900000000001</v>
      </c>
      <c r="N35" s="2259"/>
      <c r="O35" s="2259">
        <f t="shared" si="19"/>
        <v>-17744</v>
      </c>
      <c r="P35" s="2259"/>
    </row>
    <row r="36" spans="1:16" x14ac:dyDescent="0.25">
      <c r="A36" s="2257" t="s">
        <v>66</v>
      </c>
      <c r="B36" s="2258"/>
      <c r="C36" s="309">
        <v>1</v>
      </c>
      <c r="D36" s="303"/>
      <c r="E36" s="309" t="s">
        <v>433</v>
      </c>
      <c r="F36" s="303">
        <v>10</v>
      </c>
      <c r="G36" s="2270">
        <f>G114+G118</f>
        <v>298738</v>
      </c>
      <c r="H36" s="2271"/>
      <c r="I36" s="310">
        <f>I114+I118</f>
        <v>727681.29999999993</v>
      </c>
      <c r="J36" s="310">
        <f>J114+J118</f>
        <v>152500</v>
      </c>
      <c r="K36" s="2270">
        <f>K114</f>
        <v>458500</v>
      </c>
      <c r="L36" s="2271"/>
      <c r="M36" s="2270">
        <f>M114</f>
        <v>558500</v>
      </c>
      <c r="N36" s="2271"/>
      <c r="O36" s="2270">
        <f>O114</f>
        <v>658500</v>
      </c>
      <c r="P36" s="2271"/>
    </row>
    <row r="37" spans="1:16" x14ac:dyDescent="0.25">
      <c r="A37" s="2277"/>
      <c r="B37" s="2278"/>
      <c r="C37" s="303"/>
      <c r="D37" s="303"/>
      <c r="E37" s="303"/>
      <c r="F37" s="303"/>
      <c r="G37" s="2235"/>
      <c r="H37" s="2236"/>
      <c r="I37" s="298"/>
      <c r="J37" s="303"/>
      <c r="K37" s="2277"/>
      <c r="L37" s="2278"/>
      <c r="M37" s="2277"/>
      <c r="N37" s="2278"/>
      <c r="O37" s="2277"/>
      <c r="P37" s="2278"/>
    </row>
    <row r="39" spans="1:16" x14ac:dyDescent="0.25">
      <c r="A39" s="2272" t="s">
        <v>530</v>
      </c>
      <c r="B39" s="2273"/>
      <c r="C39" s="2273"/>
      <c r="D39" s="2273"/>
      <c r="E39" s="2273"/>
      <c r="F39" s="2273"/>
      <c r="G39" s="2273"/>
      <c r="H39" s="2273"/>
      <c r="I39" s="2273"/>
      <c r="J39" s="2273"/>
      <c r="K39" s="2273"/>
      <c r="L39" s="2273"/>
      <c r="M39" s="2273"/>
      <c r="N39" s="2273"/>
      <c r="O39" s="2273"/>
      <c r="P39" s="2274"/>
    </row>
    <row r="40" spans="1:16" x14ac:dyDescent="0.25">
      <c r="A40" s="2249" t="s">
        <v>1</v>
      </c>
      <c r="B40" s="2249"/>
      <c r="C40" s="2249"/>
      <c r="D40" s="2249" t="s">
        <v>0</v>
      </c>
      <c r="E40" s="2249"/>
      <c r="F40" s="2249"/>
      <c r="G40" s="2249" t="s">
        <v>71</v>
      </c>
      <c r="H40" s="2249"/>
      <c r="I40" s="2249"/>
      <c r="J40" s="2249"/>
      <c r="K40" s="2249" t="s">
        <v>69</v>
      </c>
      <c r="L40" s="2249"/>
      <c r="M40" s="2249"/>
      <c r="N40" s="2249" t="s">
        <v>72</v>
      </c>
      <c r="O40" s="2249"/>
      <c r="P40" s="2249"/>
    </row>
    <row r="41" spans="1:16" ht="54.6" x14ac:dyDescent="0.25">
      <c r="A41" s="2249"/>
      <c r="B41" s="2249"/>
      <c r="C41" s="2249"/>
      <c r="D41" s="298" t="s">
        <v>35</v>
      </c>
      <c r="E41" s="2275" t="s">
        <v>53</v>
      </c>
      <c r="F41" s="2275"/>
      <c r="G41" s="2276" t="s">
        <v>50</v>
      </c>
      <c r="H41" s="2276"/>
      <c r="I41" s="311" t="s">
        <v>51</v>
      </c>
      <c r="J41" s="311" t="s">
        <v>52</v>
      </c>
      <c r="K41" s="311" t="s">
        <v>50</v>
      </c>
      <c r="L41" s="311" t="s">
        <v>51</v>
      </c>
      <c r="M41" s="311" t="s">
        <v>52</v>
      </c>
      <c r="N41" s="311" t="s">
        <v>50</v>
      </c>
      <c r="O41" s="311" t="s">
        <v>51</v>
      </c>
      <c r="P41" s="311" t="s">
        <v>52</v>
      </c>
    </row>
    <row r="42" spans="1:16" ht="14.4" x14ac:dyDescent="0.25">
      <c r="A42" s="2233" t="s">
        <v>9</v>
      </c>
      <c r="B42" s="2233"/>
      <c r="C42" s="2233"/>
      <c r="D42" s="303"/>
      <c r="E42" s="2249"/>
      <c r="F42" s="2249"/>
      <c r="G42" s="2286">
        <f>K113</f>
        <v>762150</v>
      </c>
      <c r="H42" s="2287"/>
      <c r="I42" s="312"/>
      <c r="J42" s="312"/>
      <c r="K42" s="313">
        <f>M113</f>
        <v>917196.7</v>
      </c>
      <c r="L42" s="312"/>
      <c r="M42" s="312"/>
      <c r="N42" s="313">
        <f>O113</f>
        <v>1055841.3999999999</v>
      </c>
      <c r="O42" s="312"/>
      <c r="P42" s="312"/>
    </row>
    <row r="43" spans="1:16" s="316" customFormat="1" x14ac:dyDescent="0.25">
      <c r="A43" s="2288" t="s">
        <v>233</v>
      </c>
      <c r="B43" s="2288"/>
      <c r="C43" s="2288"/>
      <c r="D43" s="314" t="s">
        <v>58</v>
      </c>
      <c r="E43" s="2289"/>
      <c r="F43" s="2289"/>
      <c r="G43" s="2290">
        <f>G42-G44</f>
        <v>591668.80000000005</v>
      </c>
      <c r="H43" s="2289"/>
      <c r="I43" s="314"/>
      <c r="J43" s="314"/>
      <c r="K43" s="315">
        <f>K42-K44</f>
        <v>613021.1</v>
      </c>
      <c r="L43" s="314"/>
      <c r="M43" s="314"/>
      <c r="N43" s="315">
        <f>N42-N44</f>
        <v>754473.99999999988</v>
      </c>
      <c r="O43" s="314"/>
      <c r="P43" s="314"/>
    </row>
    <row r="44" spans="1:16" s="316" customFormat="1" x14ac:dyDescent="0.25">
      <c r="A44" s="2279" t="s">
        <v>55</v>
      </c>
      <c r="B44" s="2280"/>
      <c r="C44" s="2281"/>
      <c r="D44" s="314" t="s">
        <v>59</v>
      </c>
      <c r="E44" s="2282"/>
      <c r="F44" s="2283"/>
      <c r="G44" s="2284">
        <f>K122+K148+K149</f>
        <v>170481.2</v>
      </c>
      <c r="H44" s="2283"/>
      <c r="I44" s="314"/>
      <c r="J44" s="314"/>
      <c r="K44" s="315">
        <f>M122+M148+M149</f>
        <v>304175.59999999998</v>
      </c>
      <c r="L44" s="314"/>
      <c r="M44" s="314"/>
      <c r="N44" s="315">
        <f>O122+O148+O149</f>
        <v>301367.40000000002</v>
      </c>
      <c r="O44" s="314"/>
      <c r="P44" s="314"/>
    </row>
    <row r="45" spans="1:16" s="316" customFormat="1" x14ac:dyDescent="0.25">
      <c r="A45" s="2282"/>
      <c r="B45" s="2285"/>
      <c r="C45" s="2283"/>
      <c r="D45" s="314"/>
      <c r="E45" s="2282"/>
      <c r="F45" s="2283"/>
      <c r="G45" s="2282"/>
      <c r="H45" s="2283"/>
      <c r="I45" s="314"/>
      <c r="J45" s="314"/>
      <c r="K45" s="314"/>
      <c r="L45" s="314"/>
      <c r="M45" s="314"/>
      <c r="N45" s="314"/>
      <c r="O45" s="314"/>
      <c r="P45" s="314"/>
    </row>
    <row r="46" spans="1:16" s="316" customFormat="1" x14ac:dyDescent="0.25">
      <c r="A46" s="2279"/>
      <c r="B46" s="2280"/>
      <c r="C46" s="2281"/>
      <c r="D46" s="314"/>
      <c r="E46" s="2282"/>
      <c r="F46" s="2283"/>
      <c r="G46" s="2282"/>
      <c r="H46" s="2283"/>
      <c r="I46" s="314"/>
      <c r="J46" s="314"/>
      <c r="K46" s="314"/>
      <c r="L46" s="314"/>
      <c r="M46" s="314"/>
      <c r="N46" s="314"/>
      <c r="O46" s="314"/>
      <c r="P46" s="314"/>
    </row>
    <row r="47" spans="1:16" x14ac:dyDescent="0.25">
      <c r="A47" s="2233"/>
      <c r="B47" s="2233"/>
      <c r="C47" s="2233"/>
      <c r="D47" s="303"/>
      <c r="E47" s="2249"/>
      <c r="F47" s="2249"/>
      <c r="G47" s="2249"/>
      <c r="H47" s="2249"/>
      <c r="I47" s="298"/>
      <c r="J47" s="298"/>
      <c r="K47" s="298"/>
      <c r="L47" s="298"/>
      <c r="M47" s="298"/>
      <c r="N47" s="298"/>
      <c r="O47" s="298"/>
      <c r="P47" s="298"/>
    </row>
    <row r="48" spans="1:16" ht="14.4" x14ac:dyDescent="0.25">
      <c r="A48" s="2233" t="s">
        <v>9</v>
      </c>
      <c r="B48" s="2233"/>
      <c r="C48" s="2233"/>
      <c r="D48" s="303"/>
      <c r="E48" s="2249"/>
      <c r="F48" s="2249"/>
      <c r="G48" s="2286">
        <f>G50+G49</f>
        <v>762150</v>
      </c>
      <c r="H48" s="2287"/>
      <c r="I48" s="312"/>
      <c r="J48" s="312"/>
      <c r="K48" s="313">
        <f>K50+K49</f>
        <v>917196.7</v>
      </c>
      <c r="L48" s="312"/>
      <c r="M48" s="312"/>
      <c r="N48" s="313">
        <f>N50+N49</f>
        <v>1055841.3999999999</v>
      </c>
      <c r="O48" s="312"/>
      <c r="P48" s="312"/>
    </row>
    <row r="49" spans="1:16" s="316" customFormat="1" x14ac:dyDescent="0.25">
      <c r="A49" s="2288" t="s">
        <v>56</v>
      </c>
      <c r="B49" s="2288"/>
      <c r="C49" s="2288"/>
      <c r="D49" s="314"/>
      <c r="E49" s="2289"/>
      <c r="F49" s="2289"/>
      <c r="G49" s="2290">
        <f>N56</f>
        <v>303650</v>
      </c>
      <c r="H49" s="2290"/>
      <c r="I49" s="315"/>
      <c r="J49" s="315"/>
      <c r="K49" s="315">
        <f>O56</f>
        <v>358696.7</v>
      </c>
      <c r="L49" s="315"/>
      <c r="M49" s="315"/>
      <c r="N49" s="315">
        <f>P56</f>
        <v>397341.4</v>
      </c>
      <c r="O49" s="314"/>
      <c r="P49" s="314"/>
    </row>
    <row r="50" spans="1:16" s="316" customFormat="1" x14ac:dyDescent="0.25">
      <c r="A50" s="2288" t="s">
        <v>57</v>
      </c>
      <c r="B50" s="2288"/>
      <c r="C50" s="2288"/>
      <c r="D50" s="314">
        <v>4</v>
      </c>
      <c r="E50" s="2289">
        <v>1</v>
      </c>
      <c r="F50" s="2289"/>
      <c r="G50" s="2290">
        <f>K36</f>
        <v>458500</v>
      </c>
      <c r="H50" s="2289"/>
      <c r="I50" s="314"/>
      <c r="J50" s="314"/>
      <c r="K50" s="315">
        <f>M36</f>
        <v>558500</v>
      </c>
      <c r="L50" s="314"/>
      <c r="M50" s="314"/>
      <c r="N50" s="315">
        <f>O36</f>
        <v>658500</v>
      </c>
      <c r="O50" s="314"/>
      <c r="P50" s="314"/>
    </row>
    <row r="51" spans="1:16" x14ac:dyDescent="0.25">
      <c r="A51" s="2233"/>
      <c r="B51" s="2233"/>
      <c r="C51" s="2233"/>
      <c r="D51" s="303"/>
      <c r="E51" s="2249"/>
      <c r="F51" s="2249"/>
      <c r="G51" s="2249"/>
      <c r="H51" s="2249"/>
      <c r="I51" s="298"/>
      <c r="J51" s="298"/>
      <c r="K51" s="298"/>
      <c r="L51" s="298"/>
      <c r="M51" s="298"/>
      <c r="N51" s="298"/>
      <c r="O51" s="298"/>
      <c r="P51" s="298"/>
    </row>
    <row r="53" spans="1:16" ht="14.4" x14ac:dyDescent="0.25">
      <c r="A53" s="2237" t="s">
        <v>531</v>
      </c>
      <c r="B53" s="2237"/>
      <c r="C53" s="2237"/>
      <c r="D53" s="2237"/>
      <c r="E53" s="2237"/>
      <c r="F53" s="2237"/>
      <c r="G53" s="2237"/>
      <c r="H53" s="2237"/>
      <c r="I53" s="2237"/>
      <c r="J53" s="2237"/>
      <c r="K53" s="2237"/>
      <c r="L53" s="2237"/>
      <c r="M53" s="2237"/>
      <c r="N53" s="2237"/>
      <c r="O53" s="2237"/>
      <c r="P53" s="2237"/>
    </row>
    <row r="54" spans="1:16" x14ac:dyDescent="0.25">
      <c r="A54" s="2249" t="s">
        <v>1</v>
      </c>
      <c r="B54" s="2249"/>
      <c r="C54" s="2249" t="s">
        <v>0</v>
      </c>
      <c r="D54" s="2249"/>
      <c r="E54" s="2249"/>
      <c r="F54" s="2249"/>
      <c r="G54" s="2249"/>
      <c r="H54" s="2249"/>
      <c r="I54" s="2243" t="s">
        <v>10</v>
      </c>
      <c r="J54" s="2245"/>
      <c r="K54" s="298">
        <v>2022</v>
      </c>
      <c r="L54" s="298">
        <v>2023</v>
      </c>
      <c r="M54" s="298">
        <v>2024</v>
      </c>
      <c r="N54" s="298">
        <v>2025</v>
      </c>
      <c r="O54" s="298">
        <v>2026</v>
      </c>
      <c r="P54" s="298">
        <v>2027</v>
      </c>
    </row>
    <row r="55" spans="1:16" ht="42.6" x14ac:dyDescent="0.25">
      <c r="A55" s="2249"/>
      <c r="B55" s="2249"/>
      <c r="C55" s="301" t="s">
        <v>3</v>
      </c>
      <c r="D55" s="301" t="s">
        <v>4</v>
      </c>
      <c r="E55" s="301" t="s">
        <v>5</v>
      </c>
      <c r="F55" s="301" t="s">
        <v>6</v>
      </c>
      <c r="G55" s="301" t="s">
        <v>7</v>
      </c>
      <c r="H55" s="301" t="s">
        <v>8</v>
      </c>
      <c r="I55" s="2246"/>
      <c r="J55" s="2248"/>
      <c r="K55" s="311" t="s">
        <v>11</v>
      </c>
      <c r="L55" s="311" t="s">
        <v>11</v>
      </c>
      <c r="M55" s="311" t="s">
        <v>12</v>
      </c>
      <c r="N55" s="311" t="s">
        <v>13</v>
      </c>
      <c r="O55" s="311" t="s">
        <v>14</v>
      </c>
      <c r="P55" s="311" t="s">
        <v>14</v>
      </c>
    </row>
    <row r="56" spans="1:16" x14ac:dyDescent="0.25">
      <c r="A56" s="2291" t="s">
        <v>9</v>
      </c>
      <c r="B56" s="2292"/>
      <c r="C56" s="317"/>
      <c r="D56" s="317"/>
      <c r="E56" s="317"/>
      <c r="F56" s="317"/>
      <c r="G56" s="317"/>
      <c r="H56" s="317"/>
      <c r="I56" s="2293"/>
      <c r="J56" s="2294"/>
      <c r="K56" s="318">
        <f t="shared" ref="K56:P56" si="21">K57+K58+K59+K60+K62+K63</f>
        <v>13322.800000000001</v>
      </c>
      <c r="L56" s="318">
        <f t="shared" si="21"/>
        <v>137244</v>
      </c>
      <c r="M56" s="318">
        <f t="shared" si="21"/>
        <v>195910.1</v>
      </c>
      <c r="N56" s="318">
        <f t="shared" si="21"/>
        <v>303650</v>
      </c>
      <c r="O56" s="318">
        <f t="shared" si="21"/>
        <v>358696.7</v>
      </c>
      <c r="P56" s="318">
        <f t="shared" si="21"/>
        <v>397341.4</v>
      </c>
    </row>
    <row r="57" spans="1:16" ht="40.799999999999997" customHeight="1" x14ac:dyDescent="0.25">
      <c r="A57" s="2262" t="s">
        <v>261</v>
      </c>
      <c r="B57" s="2263"/>
      <c r="C57" s="317"/>
      <c r="D57" s="317"/>
      <c r="E57" s="317"/>
      <c r="F57" s="317"/>
      <c r="G57" s="317"/>
      <c r="H57" s="303">
        <v>13</v>
      </c>
      <c r="I57" s="2293"/>
      <c r="J57" s="2294"/>
      <c r="K57" s="303">
        <f t="shared" ref="K57:M57" si="22">K65+K67+K71</f>
        <v>10509.6</v>
      </c>
      <c r="L57" s="303">
        <f t="shared" si="22"/>
        <v>11566.400000000001</v>
      </c>
      <c r="M57" s="303">
        <f t="shared" si="22"/>
        <v>95950.1</v>
      </c>
      <c r="N57" s="303">
        <f>N65+N67+N71</f>
        <v>112154</v>
      </c>
      <c r="O57" s="303">
        <f t="shared" ref="O57:P57" si="23">O65+O67+O71</f>
        <v>179912.7</v>
      </c>
      <c r="P57" s="303">
        <f t="shared" si="23"/>
        <v>154941</v>
      </c>
    </row>
    <row r="58" spans="1:16" ht="40.799999999999997" customHeight="1" x14ac:dyDescent="0.25">
      <c r="A58" s="2264" t="s">
        <v>526</v>
      </c>
      <c r="B58" s="2265"/>
      <c r="C58" s="317"/>
      <c r="D58" s="317"/>
      <c r="E58" s="317"/>
      <c r="F58" s="317"/>
      <c r="G58" s="317"/>
      <c r="H58" s="303">
        <v>14</v>
      </c>
      <c r="I58" s="2293"/>
      <c r="J58" s="2294"/>
      <c r="K58" s="306">
        <f>K72</f>
        <v>0</v>
      </c>
      <c r="L58" s="306">
        <f t="shared" ref="L58:P58" si="24">L72</f>
        <v>0</v>
      </c>
      <c r="M58" s="306">
        <f t="shared" si="24"/>
        <v>0</v>
      </c>
      <c r="N58" s="306">
        <f t="shared" si="24"/>
        <v>0</v>
      </c>
      <c r="O58" s="306">
        <f t="shared" si="24"/>
        <v>0</v>
      </c>
      <c r="P58" s="306">
        <f t="shared" si="24"/>
        <v>0</v>
      </c>
    </row>
    <row r="59" spans="1:16" ht="46.95" customHeight="1" x14ac:dyDescent="0.25">
      <c r="A59" s="2266" t="s">
        <v>527</v>
      </c>
      <c r="B59" s="2267"/>
      <c r="C59" s="317"/>
      <c r="D59" s="317"/>
      <c r="E59" s="317"/>
      <c r="F59" s="317"/>
      <c r="G59" s="317"/>
      <c r="H59" s="303">
        <v>19</v>
      </c>
      <c r="I59" s="2293"/>
      <c r="J59" s="2294"/>
      <c r="K59" s="303">
        <f>K74+K75+K80</f>
        <v>0</v>
      </c>
      <c r="L59" s="303">
        <f t="shared" ref="L59:P59" si="25">L74+L75+L80</f>
        <v>117243.5</v>
      </c>
      <c r="M59" s="303">
        <f t="shared" si="25"/>
        <v>12345.699999999999</v>
      </c>
      <c r="N59" s="303">
        <f t="shared" si="25"/>
        <v>6703.6</v>
      </c>
      <c r="O59" s="303">
        <f t="shared" si="25"/>
        <v>5801.7</v>
      </c>
      <c r="P59" s="303">
        <f t="shared" si="25"/>
        <v>0</v>
      </c>
    </row>
    <row r="60" spans="1:16" ht="54.75" customHeight="1" x14ac:dyDescent="0.25">
      <c r="A60" s="2268" t="s">
        <v>262</v>
      </c>
      <c r="B60" s="2269"/>
      <c r="C60" s="317"/>
      <c r="D60" s="317"/>
      <c r="E60" s="317"/>
      <c r="F60" s="317"/>
      <c r="G60" s="317"/>
      <c r="H60" s="303">
        <v>59</v>
      </c>
      <c r="I60" s="2293"/>
      <c r="J60" s="2294"/>
      <c r="K60" s="319">
        <f>K73</f>
        <v>2833.6</v>
      </c>
      <c r="L60" s="319">
        <f t="shared" ref="L60:P60" si="26">L73</f>
        <v>10937.9</v>
      </c>
      <c r="M60" s="319">
        <f t="shared" si="26"/>
        <v>186444.6</v>
      </c>
      <c r="N60" s="319">
        <f t="shared" si="26"/>
        <v>127651.9</v>
      </c>
      <c r="O60" s="319">
        <f>O73</f>
        <v>147483.70000000001</v>
      </c>
      <c r="P60" s="319">
        <f t="shared" si="26"/>
        <v>242350.5</v>
      </c>
    </row>
    <row r="61" spans="1:16" ht="30.3" customHeight="1" x14ac:dyDescent="0.25">
      <c r="A61" s="2295" t="s">
        <v>265</v>
      </c>
      <c r="B61" s="2296"/>
      <c r="C61" s="317"/>
      <c r="D61" s="317"/>
      <c r="E61" s="317"/>
      <c r="F61" s="317"/>
      <c r="G61" s="317"/>
      <c r="H61" s="303">
        <v>92</v>
      </c>
      <c r="I61" s="2293"/>
      <c r="J61" s="2294"/>
      <c r="K61" s="320">
        <f>K76</f>
        <v>0</v>
      </c>
      <c r="L61" s="320">
        <f t="shared" ref="L61:P61" si="27">L76</f>
        <v>0</v>
      </c>
      <c r="M61" s="320">
        <f t="shared" si="27"/>
        <v>98830.3</v>
      </c>
      <c r="N61" s="320">
        <f t="shared" si="27"/>
        <v>57140.5</v>
      </c>
      <c r="O61" s="320">
        <f t="shared" si="27"/>
        <v>25498.6</v>
      </c>
      <c r="P61" s="320">
        <f t="shared" si="27"/>
        <v>49.9</v>
      </c>
    </row>
    <row r="62" spans="1:16" ht="30.6" customHeight="1" x14ac:dyDescent="0.25">
      <c r="A62" s="2262" t="s">
        <v>528</v>
      </c>
      <c r="B62" s="2263"/>
      <c r="C62" s="317"/>
      <c r="D62" s="317"/>
      <c r="E62" s="317"/>
      <c r="F62" s="317"/>
      <c r="G62" s="317"/>
      <c r="H62" s="303">
        <v>91</v>
      </c>
      <c r="I62" s="2293"/>
      <c r="J62" s="2294"/>
      <c r="K62" s="319">
        <f>K68+K77+K81</f>
        <v>0</v>
      </c>
      <c r="L62" s="319">
        <f t="shared" ref="L62:P63" si="28">L68+L77+L81</f>
        <v>1623.1000000000001</v>
      </c>
      <c r="M62" s="319">
        <f t="shared" si="28"/>
        <v>1807.8</v>
      </c>
      <c r="N62" s="319">
        <f t="shared" si="28"/>
        <v>100433</v>
      </c>
      <c r="O62" s="319">
        <f t="shared" si="28"/>
        <v>43292.5</v>
      </c>
      <c r="P62" s="319">
        <f t="shared" si="28"/>
        <v>17793.900000000001</v>
      </c>
    </row>
    <row r="63" spans="1:16" ht="28.2" customHeight="1" x14ac:dyDescent="0.25">
      <c r="A63" s="2262" t="s">
        <v>529</v>
      </c>
      <c r="B63" s="2263"/>
      <c r="C63" s="317"/>
      <c r="D63" s="317"/>
      <c r="E63" s="317"/>
      <c r="F63" s="317"/>
      <c r="G63" s="317"/>
      <c r="H63" s="303">
        <v>93</v>
      </c>
      <c r="I63" s="2293"/>
      <c r="J63" s="2294"/>
      <c r="K63" s="319">
        <f>K69+K78+K82</f>
        <v>-20.399999999999999</v>
      </c>
      <c r="L63" s="319">
        <f t="shared" si="28"/>
        <v>-4126.8999999999996</v>
      </c>
      <c r="M63" s="319">
        <f t="shared" si="28"/>
        <v>-100638.1</v>
      </c>
      <c r="N63" s="319">
        <f t="shared" si="28"/>
        <v>-43292.5</v>
      </c>
      <c r="O63" s="319">
        <f t="shared" si="28"/>
        <v>-17793.900000000001</v>
      </c>
      <c r="P63" s="319">
        <f t="shared" si="28"/>
        <v>-17744</v>
      </c>
    </row>
    <row r="64" spans="1:16" ht="61.95" customHeight="1" x14ac:dyDescent="0.25">
      <c r="A64" s="2297" t="s">
        <v>532</v>
      </c>
      <c r="B64" s="2298"/>
      <c r="C64" s="321">
        <v>298</v>
      </c>
      <c r="D64" s="321">
        <v>2</v>
      </c>
      <c r="E64" s="317">
        <v>2052</v>
      </c>
      <c r="F64" s="317"/>
      <c r="G64" s="317">
        <v>70277</v>
      </c>
      <c r="H64" s="317"/>
      <c r="I64" s="2293"/>
      <c r="J64" s="2294"/>
      <c r="K64" s="322">
        <f>K65</f>
        <v>10374.1</v>
      </c>
      <c r="L64" s="322">
        <f>L65</f>
        <v>11444.2</v>
      </c>
      <c r="M64" s="322">
        <f>M65</f>
        <v>85250.1</v>
      </c>
      <c r="N64" s="323">
        <f>N65</f>
        <v>112154</v>
      </c>
      <c r="O64" s="323">
        <f t="shared" ref="O64:P64" si="29">O65</f>
        <v>155496.70000000001</v>
      </c>
      <c r="P64" s="323">
        <f t="shared" si="29"/>
        <v>154941</v>
      </c>
    </row>
    <row r="65" spans="1:16" ht="43.2" customHeight="1" x14ac:dyDescent="0.25">
      <c r="A65" s="2262" t="s">
        <v>261</v>
      </c>
      <c r="B65" s="2263"/>
      <c r="C65" s="317"/>
      <c r="D65" s="317"/>
      <c r="E65" s="317"/>
      <c r="F65" s="317"/>
      <c r="G65" s="317"/>
      <c r="H65" s="303">
        <v>132221</v>
      </c>
      <c r="I65" s="2293"/>
      <c r="J65" s="2294"/>
      <c r="K65" s="319">
        <v>10374.1</v>
      </c>
      <c r="L65" s="319">
        <v>11444.2</v>
      </c>
      <c r="M65" s="319">
        <v>85250.1</v>
      </c>
      <c r="N65" s="320">
        <v>112154</v>
      </c>
      <c r="O65" s="320">
        <v>155496.70000000001</v>
      </c>
      <c r="P65" s="320">
        <v>154941</v>
      </c>
    </row>
    <row r="66" spans="1:16" ht="32.4" customHeight="1" x14ac:dyDescent="0.25">
      <c r="A66" s="2297" t="s">
        <v>533</v>
      </c>
      <c r="B66" s="2298"/>
      <c r="C66" s="317">
        <v>298</v>
      </c>
      <c r="D66" s="317">
        <v>2</v>
      </c>
      <c r="E66" s="317"/>
      <c r="F66" s="317"/>
      <c r="G66" s="317">
        <v>70345</v>
      </c>
      <c r="H66" s="303"/>
      <c r="I66" s="2293"/>
      <c r="J66" s="2294"/>
      <c r="K66" s="322">
        <f>K67+K68+K69</f>
        <v>115.1</v>
      </c>
      <c r="L66" s="322">
        <f>L67+L68+L69</f>
        <v>142.6</v>
      </c>
      <c r="M66" s="322">
        <f t="shared" ref="M66" si="30">M67</f>
        <v>0</v>
      </c>
      <c r="N66" s="322">
        <f>N67</f>
        <v>0</v>
      </c>
      <c r="O66" s="322">
        <f t="shared" ref="O66:P66" si="31">O67</f>
        <v>0</v>
      </c>
      <c r="P66" s="322">
        <f t="shared" si="31"/>
        <v>0</v>
      </c>
    </row>
    <row r="67" spans="1:16" ht="57.6" customHeight="1" x14ac:dyDescent="0.25">
      <c r="A67" s="2262" t="s">
        <v>399</v>
      </c>
      <c r="B67" s="2263"/>
      <c r="C67" s="317"/>
      <c r="D67" s="317"/>
      <c r="E67" s="317"/>
      <c r="F67" s="317"/>
      <c r="G67" s="317"/>
      <c r="H67" s="303">
        <v>132121</v>
      </c>
      <c r="I67" s="2293"/>
      <c r="J67" s="2294"/>
      <c r="K67" s="319">
        <v>135.5</v>
      </c>
      <c r="L67" s="319">
        <v>122.2</v>
      </c>
      <c r="M67" s="319"/>
      <c r="N67" s="319"/>
      <c r="O67" s="319"/>
      <c r="P67" s="319"/>
    </row>
    <row r="68" spans="1:16" ht="27.75" customHeight="1" x14ac:dyDescent="0.25">
      <c r="A68" s="2262" t="s">
        <v>528</v>
      </c>
      <c r="B68" s="2263"/>
      <c r="C68" s="317"/>
      <c r="D68" s="317"/>
      <c r="E68" s="317"/>
      <c r="F68" s="317"/>
      <c r="G68" s="317"/>
      <c r="H68" s="303">
        <v>910000</v>
      </c>
      <c r="I68" s="2293"/>
      <c r="J68" s="2294"/>
      <c r="K68" s="324"/>
      <c r="L68" s="319">
        <v>20.399999999999999</v>
      </c>
      <c r="M68" s="319"/>
      <c r="N68" s="319"/>
      <c r="O68" s="319"/>
      <c r="P68" s="319"/>
    </row>
    <row r="69" spans="1:16" ht="31.5" customHeight="1" x14ac:dyDescent="0.25">
      <c r="A69" s="2262" t="s">
        <v>529</v>
      </c>
      <c r="B69" s="2263"/>
      <c r="C69" s="317"/>
      <c r="D69" s="317"/>
      <c r="E69" s="317"/>
      <c r="F69" s="317"/>
      <c r="G69" s="317"/>
      <c r="H69" s="303">
        <v>930000</v>
      </c>
      <c r="I69" s="2293"/>
      <c r="J69" s="2294"/>
      <c r="K69" s="324">
        <v>-20.399999999999999</v>
      </c>
      <c r="L69" s="319"/>
      <c r="M69" s="319"/>
      <c r="N69" s="319"/>
      <c r="O69" s="319"/>
      <c r="P69" s="319"/>
    </row>
    <row r="70" spans="1:16" ht="41.4" customHeight="1" x14ac:dyDescent="0.25">
      <c r="A70" s="2297" t="s">
        <v>534</v>
      </c>
      <c r="B70" s="2298"/>
      <c r="C70" s="321">
        <v>298</v>
      </c>
      <c r="D70" s="321">
        <v>2</v>
      </c>
      <c r="E70" s="307"/>
      <c r="F70" s="307"/>
      <c r="G70" s="307">
        <v>70234</v>
      </c>
      <c r="H70" s="317"/>
      <c r="I70" s="2293"/>
      <c r="J70" s="2294"/>
      <c r="K70" s="318">
        <f>K71+K72+K73+K74+K75+K77+K78</f>
        <v>2833.6</v>
      </c>
      <c r="L70" s="318">
        <f t="shared" ref="L70:P70" si="32">L71+L72+L73+L74+L75+L77+L78</f>
        <v>8413.7000000000007</v>
      </c>
      <c r="M70" s="318">
        <f t="shared" si="32"/>
        <v>110660</v>
      </c>
      <c r="N70" s="318">
        <f t="shared" si="32"/>
        <v>191496</v>
      </c>
      <c r="O70" s="318">
        <f t="shared" si="32"/>
        <v>203200.00000000003</v>
      </c>
      <c r="P70" s="318">
        <f t="shared" si="32"/>
        <v>242400.4</v>
      </c>
    </row>
    <row r="71" spans="1:16" ht="45.75" customHeight="1" x14ac:dyDescent="0.25">
      <c r="A71" s="2262" t="s">
        <v>261</v>
      </c>
      <c r="B71" s="2263"/>
      <c r="C71" s="303"/>
      <c r="D71" s="303"/>
      <c r="E71" s="303">
        <v>2097</v>
      </c>
      <c r="F71" s="303"/>
      <c r="G71" s="303"/>
      <c r="H71" s="303">
        <v>132221</v>
      </c>
      <c r="I71" s="2293"/>
      <c r="J71" s="2294"/>
      <c r="K71" s="302"/>
      <c r="L71" s="320"/>
      <c r="M71" s="306">
        <v>10700</v>
      </c>
      <c r="N71" s="306"/>
      <c r="O71" s="306">
        <v>24416</v>
      </c>
      <c r="P71" s="306"/>
    </row>
    <row r="72" spans="1:16" ht="46.2" customHeight="1" x14ac:dyDescent="0.25">
      <c r="A72" s="2264" t="s">
        <v>526</v>
      </c>
      <c r="B72" s="2265"/>
      <c r="C72" s="303"/>
      <c r="D72" s="303"/>
      <c r="E72" s="303"/>
      <c r="F72" s="303"/>
      <c r="G72" s="303"/>
      <c r="H72" s="303">
        <v>145150</v>
      </c>
      <c r="I72" s="2293"/>
      <c r="J72" s="2294"/>
      <c r="K72" s="302"/>
      <c r="L72" s="320"/>
      <c r="M72" s="306"/>
      <c r="N72" s="306"/>
      <c r="O72" s="306"/>
      <c r="P72" s="306"/>
    </row>
    <row r="73" spans="1:16" ht="64.2" customHeight="1" x14ac:dyDescent="0.25">
      <c r="A73" s="2268" t="s">
        <v>262</v>
      </c>
      <c r="B73" s="2269"/>
      <c r="C73" s="303"/>
      <c r="D73" s="303"/>
      <c r="E73" s="303">
        <v>2054</v>
      </c>
      <c r="F73" s="303"/>
      <c r="G73" s="303"/>
      <c r="H73" s="303">
        <v>595410</v>
      </c>
      <c r="I73" s="2293"/>
      <c r="J73" s="2294"/>
      <c r="K73" s="320">
        <v>2833.6</v>
      </c>
      <c r="L73" s="320">
        <v>10937.9</v>
      </c>
      <c r="M73" s="306">
        <v>186444.6</v>
      </c>
      <c r="N73" s="306">
        <v>127651.9</v>
      </c>
      <c r="O73" s="306">
        <v>147483.70000000001</v>
      </c>
      <c r="P73" s="306">
        <v>242350.5</v>
      </c>
    </row>
    <row r="74" spans="1:16" ht="54.75" customHeight="1" x14ac:dyDescent="0.25">
      <c r="A74" s="2295" t="s">
        <v>535</v>
      </c>
      <c r="B74" s="2296"/>
      <c r="C74" s="303"/>
      <c r="D74" s="303"/>
      <c r="E74" s="303"/>
      <c r="F74" s="303"/>
      <c r="G74" s="303"/>
      <c r="H74" s="303">
        <v>191340</v>
      </c>
      <c r="I74" s="2293"/>
      <c r="J74" s="2294"/>
      <c r="K74" s="320"/>
      <c r="L74" s="320"/>
      <c r="M74" s="306">
        <v>2279.9</v>
      </c>
      <c r="N74" s="325">
        <v>6703.6</v>
      </c>
      <c r="O74" s="325">
        <v>5801.7</v>
      </c>
      <c r="P74" s="325"/>
    </row>
    <row r="75" spans="1:16" ht="54" customHeight="1" x14ac:dyDescent="0.25">
      <c r="A75" s="2295" t="s">
        <v>536</v>
      </c>
      <c r="B75" s="2296"/>
      <c r="C75" s="303"/>
      <c r="D75" s="303"/>
      <c r="E75" s="303"/>
      <c r="F75" s="303"/>
      <c r="G75" s="303"/>
      <c r="H75" s="303">
        <v>191440</v>
      </c>
      <c r="I75" s="2293"/>
      <c r="J75" s="2294"/>
      <c r="K75" s="320"/>
      <c r="L75" s="320"/>
      <c r="M75" s="306">
        <v>10065.799999999999</v>
      </c>
      <c r="N75" s="325"/>
      <c r="O75" s="325"/>
      <c r="P75" s="325"/>
    </row>
    <row r="76" spans="1:16" ht="28.95" customHeight="1" x14ac:dyDescent="0.25">
      <c r="A76" s="2295" t="s">
        <v>265</v>
      </c>
      <c r="B76" s="2296"/>
      <c r="C76" s="303"/>
      <c r="D76" s="303"/>
      <c r="E76" s="303"/>
      <c r="F76" s="303"/>
      <c r="G76" s="303"/>
      <c r="H76" s="303">
        <v>920000</v>
      </c>
      <c r="I76" s="2293"/>
      <c r="J76" s="2294"/>
      <c r="K76" s="320"/>
      <c r="L76" s="320"/>
      <c r="M76" s="306">
        <v>98830.3</v>
      </c>
      <c r="N76" s="325">
        <v>57140.5</v>
      </c>
      <c r="O76" s="325">
        <v>25498.6</v>
      </c>
      <c r="P76" s="325">
        <v>49.9</v>
      </c>
    </row>
    <row r="77" spans="1:16" ht="28.95" customHeight="1" x14ac:dyDescent="0.25">
      <c r="A77" s="2262" t="s">
        <v>528</v>
      </c>
      <c r="B77" s="2263"/>
      <c r="C77" s="303"/>
      <c r="D77" s="303"/>
      <c r="E77" s="303"/>
      <c r="F77" s="303"/>
      <c r="G77" s="303"/>
      <c r="H77" s="303">
        <v>910000</v>
      </c>
      <c r="I77" s="2293"/>
      <c r="J77" s="2294"/>
      <c r="K77" s="320"/>
      <c r="L77" s="320">
        <v>1602.7</v>
      </c>
      <c r="M77" s="306">
        <v>1602.7</v>
      </c>
      <c r="N77" s="306">
        <v>100433</v>
      </c>
      <c r="O77" s="306">
        <v>43292.5</v>
      </c>
      <c r="P77" s="306">
        <v>17793.900000000001</v>
      </c>
    </row>
    <row r="78" spans="1:16" ht="28.95" customHeight="1" x14ac:dyDescent="0.25">
      <c r="A78" s="2262" t="s">
        <v>529</v>
      </c>
      <c r="B78" s="2263"/>
      <c r="C78" s="303"/>
      <c r="D78" s="303"/>
      <c r="E78" s="303"/>
      <c r="F78" s="303"/>
      <c r="G78" s="303"/>
      <c r="H78" s="303">
        <v>930000</v>
      </c>
      <c r="I78" s="2293"/>
      <c r="J78" s="2294"/>
      <c r="K78" s="320"/>
      <c r="L78" s="320">
        <v>-4126.8999999999996</v>
      </c>
      <c r="M78" s="306">
        <v>-100433</v>
      </c>
      <c r="N78" s="306">
        <v>-43292.5</v>
      </c>
      <c r="O78" s="306">
        <v>-17793.900000000001</v>
      </c>
      <c r="P78" s="306">
        <v>-17744</v>
      </c>
    </row>
    <row r="79" spans="1:16" s="326" customFormat="1" ht="64.95" customHeight="1" x14ac:dyDescent="0.25">
      <c r="A79" s="2299" t="s">
        <v>537</v>
      </c>
      <c r="B79" s="2300"/>
      <c r="C79" s="317">
        <v>298</v>
      </c>
      <c r="D79" s="317">
        <v>2</v>
      </c>
      <c r="E79" s="317"/>
      <c r="F79" s="317"/>
      <c r="G79" s="317">
        <v>70400</v>
      </c>
      <c r="H79" s="317"/>
      <c r="I79" s="2293"/>
      <c r="J79" s="2294"/>
      <c r="K79" s="323">
        <f>K80</f>
        <v>0</v>
      </c>
      <c r="L79" s="323">
        <f>L80+L81+L82</f>
        <v>117243.5</v>
      </c>
      <c r="M79" s="323">
        <f t="shared" ref="M79:P79" si="33">M80+M81+M82</f>
        <v>0</v>
      </c>
      <c r="N79" s="323">
        <f t="shared" si="33"/>
        <v>0</v>
      </c>
      <c r="O79" s="323">
        <f t="shared" si="33"/>
        <v>0</v>
      </c>
      <c r="P79" s="323">
        <f t="shared" si="33"/>
        <v>0</v>
      </c>
    </row>
    <row r="80" spans="1:16" ht="64.95" customHeight="1" x14ac:dyDescent="0.25">
      <c r="A80" s="2295" t="s">
        <v>538</v>
      </c>
      <c r="B80" s="2296"/>
      <c r="C80" s="303"/>
      <c r="D80" s="303"/>
      <c r="E80" s="303"/>
      <c r="F80" s="303"/>
      <c r="G80" s="303"/>
      <c r="H80" s="303">
        <v>192320</v>
      </c>
      <c r="I80" s="2293"/>
      <c r="J80" s="2294"/>
      <c r="K80" s="320"/>
      <c r="L80" s="320">
        <v>117243.5</v>
      </c>
      <c r="M80" s="320"/>
      <c r="N80" s="320"/>
      <c r="O80" s="320"/>
      <c r="P80" s="320"/>
    </row>
    <row r="81" spans="1:16" ht="25.95" customHeight="1" x14ac:dyDescent="0.25">
      <c r="A81" s="2262" t="s">
        <v>528</v>
      </c>
      <c r="B81" s="2263"/>
      <c r="C81" s="303"/>
      <c r="D81" s="303"/>
      <c r="E81" s="303"/>
      <c r="F81" s="303"/>
      <c r="G81" s="303"/>
      <c r="H81" s="303">
        <v>910000</v>
      </c>
      <c r="I81" s="2293"/>
      <c r="J81" s="2294"/>
      <c r="K81" s="320"/>
      <c r="L81" s="320"/>
      <c r="M81" s="320">
        <v>205.1</v>
      </c>
      <c r="N81" s="320"/>
      <c r="O81" s="320"/>
      <c r="P81" s="320"/>
    </row>
    <row r="82" spans="1:16" ht="25.95" customHeight="1" x14ac:dyDescent="0.25">
      <c r="A82" s="2262" t="s">
        <v>529</v>
      </c>
      <c r="B82" s="2263"/>
      <c r="C82" s="303"/>
      <c r="D82" s="303"/>
      <c r="E82" s="303"/>
      <c r="F82" s="303"/>
      <c r="G82" s="303"/>
      <c r="H82" s="303">
        <v>930000</v>
      </c>
      <c r="I82" s="2293"/>
      <c r="J82" s="2294"/>
      <c r="K82" s="320"/>
      <c r="L82" s="320"/>
      <c r="M82" s="320">
        <v>-205.1</v>
      </c>
      <c r="N82" s="320"/>
      <c r="O82" s="320"/>
      <c r="P82" s="320"/>
    </row>
    <row r="83" spans="1:16" x14ac:dyDescent="0.25">
      <c r="A83" s="2277"/>
      <c r="B83" s="2303"/>
    </row>
    <row r="84" spans="1:16" x14ac:dyDescent="0.25">
      <c r="A84" s="2304" t="s">
        <v>15</v>
      </c>
      <c r="B84" s="2304"/>
      <c r="C84" s="2304"/>
      <c r="D84" s="2304"/>
      <c r="E84" s="2304"/>
      <c r="F84" s="2304"/>
      <c r="G84" s="2304"/>
      <c r="H84" s="2304"/>
      <c r="I84" s="2304"/>
      <c r="J84" s="2304"/>
      <c r="K84" s="2304"/>
      <c r="L84" s="2304"/>
      <c r="M84" s="2304"/>
      <c r="N84" s="2304"/>
      <c r="O84" s="2304"/>
      <c r="P84" s="2305"/>
    </row>
    <row r="85" spans="1:16" x14ac:dyDescent="0.25">
      <c r="A85" s="2240"/>
      <c r="B85" s="2242"/>
      <c r="C85" s="2240"/>
      <c r="D85" s="2241"/>
      <c r="E85" s="2241"/>
      <c r="F85" s="2241"/>
      <c r="G85" s="2241"/>
      <c r="H85" s="2241"/>
      <c r="I85" s="2241"/>
      <c r="J85" s="2241"/>
      <c r="K85" s="2241"/>
      <c r="L85" s="2241"/>
      <c r="M85" s="2241"/>
      <c r="N85" s="2242"/>
      <c r="O85" s="2250" t="s">
        <v>0</v>
      </c>
      <c r="P85" s="2250"/>
    </row>
    <row r="86" spans="1:16" s="369" customFormat="1" ht="19.5" customHeight="1" x14ac:dyDescent="0.3">
      <c r="A86" s="1684" t="s">
        <v>16</v>
      </c>
      <c r="B86" s="1684"/>
      <c r="C86" s="2301" t="s">
        <v>763</v>
      </c>
      <c r="D86" s="1612"/>
      <c r="E86" s="1612"/>
      <c r="F86" s="1612"/>
      <c r="G86" s="1612"/>
      <c r="H86" s="1612"/>
      <c r="I86" s="1612"/>
      <c r="J86" s="1612"/>
      <c r="K86" s="1612"/>
      <c r="L86" s="1612"/>
      <c r="M86" s="1612"/>
      <c r="N86" s="1613"/>
      <c r="O86" s="2302" t="s">
        <v>764</v>
      </c>
      <c r="P86" s="2302"/>
    </row>
    <row r="87" spans="1:16" s="369" customFormat="1" ht="18.75" customHeight="1" x14ac:dyDescent="0.3">
      <c r="A87" s="1684" t="s">
        <v>17</v>
      </c>
      <c r="B87" s="1684"/>
      <c r="C87" s="2301" t="s">
        <v>521</v>
      </c>
      <c r="D87" s="1612"/>
      <c r="E87" s="1612"/>
      <c r="F87" s="1612"/>
      <c r="G87" s="1612"/>
      <c r="H87" s="1612"/>
      <c r="I87" s="1612"/>
      <c r="J87" s="1612"/>
      <c r="K87" s="1612"/>
      <c r="L87" s="1612"/>
      <c r="M87" s="1612"/>
      <c r="N87" s="1613"/>
      <c r="O87" s="2323">
        <v>75</v>
      </c>
      <c r="P87" s="2323"/>
    </row>
    <row r="88" spans="1:16" s="369" customFormat="1" ht="24.75" customHeight="1" x14ac:dyDescent="0.3">
      <c r="A88" s="1684" t="s">
        <v>18</v>
      </c>
      <c r="B88" s="1684"/>
      <c r="C88" s="2324" t="s">
        <v>540</v>
      </c>
      <c r="D88" s="2324"/>
      <c r="E88" s="2324"/>
      <c r="F88" s="2324"/>
      <c r="G88" s="2324"/>
      <c r="H88" s="2324"/>
      <c r="I88" s="2324"/>
      <c r="J88" s="2324"/>
      <c r="K88" s="2324"/>
      <c r="L88" s="2324"/>
      <c r="M88" s="2324"/>
      <c r="N88" s="2324"/>
      <c r="O88" s="2302" t="s">
        <v>323</v>
      </c>
      <c r="P88" s="2302"/>
    </row>
    <row r="89" spans="1:16" s="369" customFormat="1" ht="27.75" customHeight="1" thickBot="1" x14ac:dyDescent="0.35"/>
    <row r="90" spans="1:16" s="369" customFormat="1" ht="30.75" customHeight="1" x14ac:dyDescent="0.3">
      <c r="A90" s="2306" t="s">
        <v>765</v>
      </c>
      <c r="B90" s="2307"/>
      <c r="C90" s="2307"/>
      <c r="D90" s="2307"/>
      <c r="E90" s="2307"/>
      <c r="F90" s="2307"/>
      <c r="G90" s="2307"/>
      <c r="H90" s="2307"/>
      <c r="I90" s="2307"/>
      <c r="J90" s="2307"/>
      <c r="K90" s="2307"/>
      <c r="L90" s="2307"/>
      <c r="M90" s="2307"/>
      <c r="N90" s="2307"/>
      <c r="O90" s="2307"/>
      <c r="P90" s="2308"/>
    </row>
    <row r="91" spans="1:16" s="369" customFormat="1" ht="35.25" customHeight="1" x14ac:dyDescent="0.3">
      <c r="A91" s="2309" t="s">
        <v>21</v>
      </c>
      <c r="B91" s="2310"/>
      <c r="C91" s="2311"/>
      <c r="D91" s="2312" t="s">
        <v>766</v>
      </c>
      <c r="E91" s="2313"/>
      <c r="F91" s="2313"/>
      <c r="G91" s="2313"/>
      <c r="H91" s="2313"/>
      <c r="I91" s="2313"/>
      <c r="J91" s="2313"/>
      <c r="K91" s="2313"/>
      <c r="L91" s="2313"/>
      <c r="M91" s="2313"/>
      <c r="N91" s="2313"/>
      <c r="O91" s="2313"/>
      <c r="P91" s="2314"/>
    </row>
    <row r="92" spans="1:16" s="369" customFormat="1" ht="69.75" customHeight="1" x14ac:dyDescent="0.3">
      <c r="A92" s="2315" t="s">
        <v>751</v>
      </c>
      <c r="B92" s="2316"/>
      <c r="C92" s="2317"/>
      <c r="D92" s="2312" t="s">
        <v>767</v>
      </c>
      <c r="E92" s="2313"/>
      <c r="F92" s="2313"/>
      <c r="G92" s="2313"/>
      <c r="H92" s="2313"/>
      <c r="I92" s="2313"/>
      <c r="J92" s="2313"/>
      <c r="K92" s="2313"/>
      <c r="L92" s="2313"/>
      <c r="M92" s="2313"/>
      <c r="N92" s="2313"/>
      <c r="O92" s="2313"/>
      <c r="P92" s="2314"/>
    </row>
    <row r="93" spans="1:16" s="369" customFormat="1" ht="81" customHeight="1" thickBot="1" x14ac:dyDescent="0.35">
      <c r="A93" s="2318" t="s">
        <v>23</v>
      </c>
      <c r="B93" s="2319"/>
      <c r="C93" s="2319"/>
      <c r="D93" s="2320" t="s">
        <v>768</v>
      </c>
      <c r="E93" s="2321"/>
      <c r="F93" s="2321"/>
      <c r="G93" s="2321"/>
      <c r="H93" s="2321"/>
      <c r="I93" s="2321"/>
      <c r="J93" s="2321"/>
      <c r="K93" s="2321"/>
      <c r="L93" s="2321"/>
      <c r="M93" s="2321"/>
      <c r="N93" s="2321"/>
      <c r="O93" s="2321"/>
      <c r="P93" s="2322"/>
    </row>
    <row r="94" spans="1:16" ht="14.4" thickBot="1" x14ac:dyDescent="0.3">
      <c r="A94" s="2237" t="s">
        <v>20</v>
      </c>
      <c r="B94" s="2237"/>
      <c r="C94" s="2237"/>
      <c r="D94" s="2237"/>
      <c r="E94" s="2237"/>
      <c r="F94" s="2237"/>
      <c r="G94" s="2237"/>
      <c r="H94" s="2237"/>
      <c r="I94" s="2237"/>
      <c r="J94" s="2237"/>
      <c r="K94" s="2237"/>
      <c r="L94" s="2237"/>
      <c r="M94" s="2237"/>
      <c r="N94" s="2237"/>
      <c r="O94" s="2237"/>
      <c r="P94" s="2237"/>
    </row>
    <row r="95" spans="1:16" s="369" customFormat="1" ht="20.399999999999999" customHeight="1" x14ac:dyDescent="0.3">
      <c r="A95" s="2329" t="s">
        <v>24</v>
      </c>
      <c r="B95" s="2331" t="s">
        <v>0</v>
      </c>
      <c r="C95" s="2333" t="s">
        <v>1</v>
      </c>
      <c r="D95" s="2334"/>
      <c r="E95" s="2334"/>
      <c r="F95" s="2334"/>
      <c r="G95" s="2334"/>
      <c r="H95" s="2334"/>
      <c r="I95" s="2334"/>
      <c r="J95" s="2337" t="s">
        <v>28</v>
      </c>
      <c r="K95" s="151">
        <v>2022</v>
      </c>
      <c r="L95" s="151">
        <v>2023</v>
      </c>
      <c r="M95" s="151">
        <v>2024</v>
      </c>
      <c r="N95" s="151">
        <v>2025</v>
      </c>
      <c r="O95" s="151">
        <v>2026</v>
      </c>
      <c r="P95" s="167">
        <v>2027</v>
      </c>
    </row>
    <row r="96" spans="1:16" s="369" customFormat="1" ht="53.25" customHeight="1" x14ac:dyDescent="0.3">
      <c r="A96" s="2330"/>
      <c r="B96" s="2332"/>
      <c r="C96" s="2335"/>
      <c r="D96" s="2336"/>
      <c r="E96" s="2336"/>
      <c r="F96" s="2336"/>
      <c r="G96" s="2336"/>
      <c r="H96" s="2336"/>
      <c r="I96" s="2336"/>
      <c r="J96" s="2338"/>
      <c r="K96" s="844" t="s">
        <v>11</v>
      </c>
      <c r="L96" s="844" t="s">
        <v>11</v>
      </c>
      <c r="M96" s="844" t="s">
        <v>12</v>
      </c>
      <c r="N96" s="844" t="s">
        <v>13</v>
      </c>
      <c r="O96" s="844" t="s">
        <v>14</v>
      </c>
      <c r="P96" s="845" t="s">
        <v>14</v>
      </c>
    </row>
    <row r="97" spans="1:16" s="369" customFormat="1" ht="28.5" customHeight="1" x14ac:dyDescent="0.3">
      <c r="A97" s="2339" t="s">
        <v>25</v>
      </c>
      <c r="B97" s="846" t="s">
        <v>179</v>
      </c>
      <c r="C97" s="2324" t="s">
        <v>541</v>
      </c>
      <c r="D97" s="2324"/>
      <c r="E97" s="2324"/>
      <c r="F97" s="2324"/>
      <c r="G97" s="2324"/>
      <c r="H97" s="2324"/>
      <c r="I97" s="2324"/>
      <c r="J97" s="743" t="s">
        <v>106</v>
      </c>
      <c r="K97" s="743">
        <v>11</v>
      </c>
      <c r="L97" s="743">
        <v>67</v>
      </c>
      <c r="M97" s="743">
        <v>55</v>
      </c>
      <c r="N97" s="743">
        <v>120</v>
      </c>
      <c r="O97" s="743">
        <v>80</v>
      </c>
      <c r="P97" s="847">
        <v>120</v>
      </c>
    </row>
    <row r="98" spans="1:16" s="369" customFormat="1" ht="23.25" customHeight="1" x14ac:dyDescent="0.3">
      <c r="A98" s="2340"/>
      <c r="B98" s="846" t="s">
        <v>241</v>
      </c>
      <c r="C98" s="2301" t="s">
        <v>542</v>
      </c>
      <c r="D98" s="1612"/>
      <c r="E98" s="1612"/>
      <c r="F98" s="1612"/>
      <c r="G98" s="1612"/>
      <c r="H98" s="1612"/>
      <c r="I98" s="1613"/>
      <c r="J98" s="743" t="s">
        <v>106</v>
      </c>
      <c r="K98" s="743">
        <v>2</v>
      </c>
      <c r="L98" s="743">
        <v>15</v>
      </c>
      <c r="M98" s="743">
        <v>33</v>
      </c>
      <c r="N98" s="743">
        <v>35</v>
      </c>
      <c r="O98" s="743">
        <v>23</v>
      </c>
      <c r="P98" s="847">
        <v>35</v>
      </c>
    </row>
    <row r="99" spans="1:16" s="369" customFormat="1" ht="30" customHeight="1" x14ac:dyDescent="0.3">
      <c r="A99" s="2340"/>
      <c r="B99" s="846" t="s">
        <v>98</v>
      </c>
      <c r="C99" s="2312" t="s">
        <v>543</v>
      </c>
      <c r="D99" s="2313"/>
      <c r="E99" s="2313"/>
      <c r="F99" s="2313"/>
      <c r="G99" s="2313"/>
      <c r="H99" s="2313"/>
      <c r="I99" s="2325"/>
      <c r="J99" s="743" t="s">
        <v>106</v>
      </c>
      <c r="K99" s="743">
        <v>20671</v>
      </c>
      <c r="L99" s="744">
        <v>190457</v>
      </c>
      <c r="M99" s="743">
        <v>107090</v>
      </c>
      <c r="N99" s="743">
        <v>200000</v>
      </c>
      <c r="O99" s="743">
        <v>130000</v>
      </c>
      <c r="P99" s="847">
        <v>200000</v>
      </c>
    </row>
    <row r="100" spans="1:16" s="369" customFormat="1" ht="18.75" customHeight="1" x14ac:dyDescent="0.3">
      <c r="A100" s="2341"/>
      <c r="B100" s="846" t="s">
        <v>100</v>
      </c>
      <c r="C100" s="2312" t="s">
        <v>769</v>
      </c>
      <c r="D100" s="2313"/>
      <c r="E100" s="2313"/>
      <c r="F100" s="2313"/>
      <c r="G100" s="2313"/>
      <c r="H100" s="2313"/>
      <c r="I100" s="2325"/>
      <c r="J100" s="743" t="s">
        <v>106</v>
      </c>
      <c r="K100" s="743">
        <v>0</v>
      </c>
      <c r="L100" s="744">
        <v>0</v>
      </c>
      <c r="M100" s="743">
        <v>0</v>
      </c>
      <c r="N100" s="848">
        <v>0</v>
      </c>
      <c r="O100" s="848">
        <v>10350</v>
      </c>
      <c r="P100" s="848">
        <v>15000</v>
      </c>
    </row>
    <row r="101" spans="1:16" s="369" customFormat="1" ht="22.5" customHeight="1" x14ac:dyDescent="0.3">
      <c r="A101" s="2339" t="s">
        <v>26</v>
      </c>
      <c r="B101" s="849" t="s">
        <v>108</v>
      </c>
      <c r="C101" s="2326" t="s">
        <v>544</v>
      </c>
      <c r="D101" s="2327"/>
      <c r="E101" s="2327"/>
      <c r="F101" s="2327"/>
      <c r="G101" s="2327"/>
      <c r="H101" s="2327"/>
      <c r="I101" s="2328"/>
      <c r="J101" s="743" t="s">
        <v>292</v>
      </c>
      <c r="K101" s="743">
        <v>226.93</v>
      </c>
      <c r="L101" s="850">
        <v>311.2</v>
      </c>
      <c r="M101" s="851">
        <v>46</v>
      </c>
      <c r="N101" s="851">
        <v>726</v>
      </c>
      <c r="O101" s="851">
        <v>472</v>
      </c>
      <c r="P101" s="852">
        <v>700</v>
      </c>
    </row>
    <row r="102" spans="1:16" s="369" customFormat="1" ht="17.25" customHeight="1" x14ac:dyDescent="0.3">
      <c r="A102" s="2340"/>
      <c r="B102" s="849" t="s">
        <v>189</v>
      </c>
      <c r="C102" s="2225" t="s">
        <v>545</v>
      </c>
      <c r="D102" s="2226"/>
      <c r="E102" s="2226"/>
      <c r="F102" s="2226"/>
      <c r="G102" s="2226"/>
      <c r="H102" s="2226"/>
      <c r="I102" s="2227"/>
      <c r="J102" s="743" t="s">
        <v>292</v>
      </c>
      <c r="K102" s="743">
        <v>30.63</v>
      </c>
      <c r="L102" s="850">
        <v>30.3</v>
      </c>
      <c r="M102" s="851">
        <v>320</v>
      </c>
      <c r="N102" s="851">
        <v>150</v>
      </c>
      <c r="O102" s="851">
        <v>70</v>
      </c>
      <c r="P102" s="852">
        <v>150</v>
      </c>
    </row>
    <row r="103" spans="1:16" s="369" customFormat="1" ht="15.75" customHeight="1" x14ac:dyDescent="0.3">
      <c r="A103" s="2340"/>
      <c r="B103" s="849" t="s">
        <v>109</v>
      </c>
      <c r="C103" s="2225" t="s">
        <v>546</v>
      </c>
      <c r="D103" s="2226"/>
      <c r="E103" s="2226"/>
      <c r="F103" s="2226"/>
      <c r="G103" s="2226"/>
      <c r="H103" s="2226"/>
      <c r="I103" s="2227"/>
      <c r="J103" s="743" t="s">
        <v>106</v>
      </c>
      <c r="K103" s="743">
        <v>11</v>
      </c>
      <c r="L103" s="853">
        <v>8</v>
      </c>
      <c r="M103" s="851">
        <v>14</v>
      </c>
      <c r="N103" s="851">
        <v>40</v>
      </c>
      <c r="O103" s="851">
        <v>20</v>
      </c>
      <c r="P103" s="852">
        <v>40</v>
      </c>
    </row>
    <row r="104" spans="1:16" s="369" customFormat="1" ht="16.5" customHeight="1" x14ac:dyDescent="0.3">
      <c r="A104" s="2340"/>
      <c r="B104" s="849" t="s">
        <v>111</v>
      </c>
      <c r="C104" s="2225" t="s">
        <v>547</v>
      </c>
      <c r="D104" s="2226"/>
      <c r="E104" s="2226"/>
      <c r="F104" s="2226"/>
      <c r="G104" s="2226"/>
      <c r="H104" s="2226"/>
      <c r="I104" s="2227"/>
      <c r="J104" s="743" t="s">
        <v>106</v>
      </c>
      <c r="K104" s="743">
        <v>7</v>
      </c>
      <c r="L104" s="853">
        <v>3</v>
      </c>
      <c r="M104" s="851">
        <v>10</v>
      </c>
      <c r="N104" s="851">
        <v>30</v>
      </c>
      <c r="O104" s="851">
        <v>15</v>
      </c>
      <c r="P104" s="852">
        <v>30</v>
      </c>
    </row>
    <row r="105" spans="1:16" s="369" customFormat="1" ht="16.5" customHeight="1" x14ac:dyDescent="0.3">
      <c r="A105" s="2340"/>
      <c r="B105" s="849" t="s">
        <v>113</v>
      </c>
      <c r="C105" s="2225" t="s">
        <v>770</v>
      </c>
      <c r="D105" s="2226"/>
      <c r="E105" s="2226"/>
      <c r="F105" s="2226"/>
      <c r="G105" s="2226"/>
      <c r="H105" s="2226"/>
      <c r="I105" s="2227"/>
      <c r="J105" s="743" t="s">
        <v>106</v>
      </c>
      <c r="K105" s="743">
        <v>0</v>
      </c>
      <c r="L105" s="853">
        <v>0</v>
      </c>
      <c r="M105" s="851">
        <v>0</v>
      </c>
      <c r="N105" s="851">
        <v>2</v>
      </c>
      <c r="O105" s="851">
        <v>4</v>
      </c>
      <c r="P105" s="852">
        <v>0</v>
      </c>
    </row>
    <row r="106" spans="1:16" s="369" customFormat="1" ht="16.5" customHeight="1" x14ac:dyDescent="0.3">
      <c r="A106" s="2341"/>
      <c r="B106" s="849" t="s">
        <v>116</v>
      </c>
      <c r="C106" s="2225" t="s">
        <v>771</v>
      </c>
      <c r="D106" s="2226"/>
      <c r="E106" s="2226"/>
      <c r="F106" s="2226"/>
      <c r="G106" s="2226"/>
      <c r="H106" s="2226"/>
      <c r="I106" s="2227"/>
      <c r="J106" s="743" t="s">
        <v>106</v>
      </c>
      <c r="K106" s="743">
        <v>0</v>
      </c>
      <c r="L106" s="853">
        <v>0</v>
      </c>
      <c r="M106" s="851">
        <v>0</v>
      </c>
      <c r="N106" s="851">
        <v>4</v>
      </c>
      <c r="O106" s="851">
        <v>8</v>
      </c>
      <c r="P106" s="852">
        <v>0</v>
      </c>
    </row>
    <row r="107" spans="1:16" s="369" customFormat="1" ht="31.5" customHeight="1" x14ac:dyDescent="0.3">
      <c r="A107" s="2224" t="s">
        <v>27</v>
      </c>
      <c r="B107" s="849" t="s">
        <v>127</v>
      </c>
      <c r="C107" s="2225" t="s">
        <v>472</v>
      </c>
      <c r="D107" s="2226"/>
      <c r="E107" s="2226"/>
      <c r="F107" s="2226"/>
      <c r="G107" s="2226"/>
      <c r="H107" s="2226"/>
      <c r="I107" s="2227"/>
      <c r="J107" s="743" t="s">
        <v>295</v>
      </c>
      <c r="K107" s="724">
        <v>33512</v>
      </c>
      <c r="L107" s="734">
        <v>6364</v>
      </c>
      <c r="M107" s="734">
        <v>9517.6</v>
      </c>
      <c r="N107" s="734">
        <v>9517.6</v>
      </c>
      <c r="O107" s="734">
        <v>9517.6</v>
      </c>
      <c r="P107" s="854">
        <v>9517.6</v>
      </c>
    </row>
    <row r="108" spans="1:16" s="369" customFormat="1" ht="36" customHeight="1" thickBot="1" x14ac:dyDescent="0.35">
      <c r="A108" s="2224"/>
      <c r="B108" s="855" t="s">
        <v>130</v>
      </c>
      <c r="C108" s="2228" t="s">
        <v>772</v>
      </c>
      <c r="D108" s="2229"/>
      <c r="E108" s="2229"/>
      <c r="F108" s="2229"/>
      <c r="G108" s="2229"/>
      <c r="H108" s="2229"/>
      <c r="I108" s="2230"/>
      <c r="J108" s="856" t="s">
        <v>95</v>
      </c>
      <c r="K108" s="856"/>
      <c r="L108" s="857">
        <v>99.85</v>
      </c>
      <c r="M108" s="857">
        <v>95</v>
      </c>
      <c r="N108" s="857">
        <v>97</v>
      </c>
      <c r="O108" s="857">
        <v>97</v>
      </c>
      <c r="P108" s="858">
        <v>97</v>
      </c>
    </row>
    <row r="110" spans="1:16" ht="16.5" customHeight="1" x14ac:dyDescent="0.25">
      <c r="A110" s="2291" t="s">
        <v>548</v>
      </c>
      <c r="B110" s="2343"/>
      <c r="C110" s="2343"/>
      <c r="D110" s="2343"/>
      <c r="E110" s="2343"/>
      <c r="F110" s="2343"/>
      <c r="G110" s="2343"/>
      <c r="H110" s="2343"/>
      <c r="I110" s="2343"/>
      <c r="J110" s="2343"/>
      <c r="K110" s="2343"/>
      <c r="L110" s="2343"/>
      <c r="M110" s="2343"/>
      <c r="N110" s="2343"/>
      <c r="O110" s="2343"/>
      <c r="P110" s="2292"/>
    </row>
    <row r="111" spans="1:16" ht="31.5" customHeight="1" x14ac:dyDescent="0.25">
      <c r="A111" s="2243" t="s">
        <v>1</v>
      </c>
      <c r="B111" s="2244"/>
      <c r="C111" s="2244"/>
      <c r="D111" s="2245"/>
      <c r="E111" s="2235" t="s">
        <v>0</v>
      </c>
      <c r="F111" s="2236"/>
      <c r="G111" s="2235">
        <v>2022</v>
      </c>
      <c r="H111" s="2236"/>
      <c r="I111" s="727">
        <v>2023</v>
      </c>
      <c r="J111" s="727">
        <v>2024</v>
      </c>
      <c r="K111" s="2277">
        <v>2025</v>
      </c>
      <c r="L111" s="2278"/>
      <c r="M111" s="2277">
        <v>2026</v>
      </c>
      <c r="N111" s="2278"/>
      <c r="O111" s="2277">
        <v>2027</v>
      </c>
      <c r="P111" s="2278"/>
    </row>
    <row r="112" spans="1:16" ht="36" customHeight="1" x14ac:dyDescent="0.25">
      <c r="A112" s="2246"/>
      <c r="B112" s="2247"/>
      <c r="C112" s="2247"/>
      <c r="D112" s="2248"/>
      <c r="E112" s="727" t="s">
        <v>38</v>
      </c>
      <c r="F112" s="728" t="s">
        <v>39</v>
      </c>
      <c r="G112" s="2235" t="s">
        <v>11</v>
      </c>
      <c r="H112" s="2236"/>
      <c r="I112" s="727" t="s">
        <v>11</v>
      </c>
      <c r="J112" s="727" t="s">
        <v>12</v>
      </c>
      <c r="K112" s="2235" t="s">
        <v>13</v>
      </c>
      <c r="L112" s="2236"/>
      <c r="M112" s="2235" t="s">
        <v>14</v>
      </c>
      <c r="N112" s="2236"/>
      <c r="O112" s="2235" t="s">
        <v>14</v>
      </c>
      <c r="P112" s="2236"/>
    </row>
    <row r="113" spans="1:16" x14ac:dyDescent="0.25">
      <c r="A113" s="2254" t="s">
        <v>247</v>
      </c>
      <c r="B113" s="2342"/>
      <c r="C113" s="2342"/>
      <c r="D113" s="2255"/>
      <c r="E113" s="298"/>
      <c r="F113" s="301"/>
      <c r="G113" s="2238">
        <f>G114+G117+G119+G123+G125+G155</f>
        <v>309227.19999999995</v>
      </c>
      <c r="H113" s="2239"/>
      <c r="I113" s="283">
        <f>I114+I117+I119+I123+I125+I155</f>
        <v>864852.29999999981</v>
      </c>
      <c r="J113" s="283">
        <f>J114+J117+J119+J123+J125+J155</f>
        <v>348410.10000000003</v>
      </c>
      <c r="K113" s="2238">
        <f>K114+K119+K123+K125</f>
        <v>762150</v>
      </c>
      <c r="L113" s="2239"/>
      <c r="M113" s="2238">
        <f t="shared" ref="M113" si="34">M114+M119+M123+M125</f>
        <v>917196.7</v>
      </c>
      <c r="N113" s="2239"/>
      <c r="O113" s="2238">
        <f t="shared" ref="O113" si="35">O114+O119+O123+O125</f>
        <v>1055841.3999999999</v>
      </c>
      <c r="P113" s="2239"/>
    </row>
    <row r="114" spans="1:16" x14ac:dyDescent="0.25">
      <c r="A114" s="2344" t="s">
        <v>474</v>
      </c>
      <c r="B114" s="2345"/>
      <c r="C114" s="2345"/>
      <c r="D114" s="2346"/>
      <c r="E114" s="327" t="s">
        <v>224</v>
      </c>
      <c r="F114" s="298"/>
      <c r="G114" s="2238">
        <f>G115+G116</f>
        <v>298738</v>
      </c>
      <c r="H114" s="2239"/>
      <c r="I114" s="283">
        <f>I115+I116</f>
        <v>727681.29999999993</v>
      </c>
      <c r="J114" s="283">
        <f>J115+J116</f>
        <v>150000</v>
      </c>
      <c r="K114" s="2238">
        <f>K115+K116</f>
        <v>458500</v>
      </c>
      <c r="L114" s="2239"/>
      <c r="M114" s="2238">
        <f t="shared" ref="M114" si="36">M115+M116</f>
        <v>558500</v>
      </c>
      <c r="N114" s="2239"/>
      <c r="O114" s="2238">
        <f t="shared" ref="O114" si="37">O115+O116</f>
        <v>658500</v>
      </c>
      <c r="P114" s="2239"/>
    </row>
    <row r="115" spans="1:16" ht="28.2" customHeight="1" x14ac:dyDescent="0.25">
      <c r="A115" s="2347" t="s">
        <v>225</v>
      </c>
      <c r="B115" s="2348"/>
      <c r="C115" s="2348"/>
      <c r="D115" s="2349"/>
      <c r="E115" s="328"/>
      <c r="F115" s="298">
        <v>263210</v>
      </c>
      <c r="G115" s="2251">
        <v>121839.1</v>
      </c>
      <c r="H115" s="2251"/>
      <c r="I115" s="302">
        <v>193645.6</v>
      </c>
      <c r="J115" s="302">
        <v>150000</v>
      </c>
      <c r="K115" s="2251">
        <v>458500</v>
      </c>
      <c r="L115" s="2251"/>
      <c r="M115" s="2251">
        <v>558500</v>
      </c>
      <c r="N115" s="2251"/>
      <c r="O115" s="2251">
        <v>658500</v>
      </c>
      <c r="P115" s="2251"/>
    </row>
    <row r="116" spans="1:16" ht="39.6" customHeight="1" x14ac:dyDescent="0.25">
      <c r="A116" s="1940" t="s">
        <v>518</v>
      </c>
      <c r="B116" s="1941"/>
      <c r="C116" s="1941"/>
      <c r="D116" s="1942"/>
      <c r="E116" s="328"/>
      <c r="F116" s="298">
        <v>291420</v>
      </c>
      <c r="G116" s="2251">
        <v>176898.9</v>
      </c>
      <c r="H116" s="2251"/>
      <c r="I116" s="302">
        <v>534035.69999999995</v>
      </c>
      <c r="J116" s="302"/>
      <c r="K116" s="2251"/>
      <c r="L116" s="2251"/>
      <c r="M116" s="2251"/>
      <c r="N116" s="2251"/>
      <c r="O116" s="2251"/>
      <c r="P116" s="2251"/>
    </row>
    <row r="117" spans="1:16" s="326" customFormat="1" ht="28.95" customHeight="1" x14ac:dyDescent="0.25">
      <c r="A117" s="2254" t="s">
        <v>549</v>
      </c>
      <c r="B117" s="2342"/>
      <c r="C117" s="2342"/>
      <c r="D117" s="2255"/>
      <c r="E117" s="327" t="s">
        <v>197</v>
      </c>
      <c r="F117" s="328"/>
      <c r="G117" s="2001">
        <f>G118</f>
        <v>0</v>
      </c>
      <c r="H117" s="2001"/>
      <c r="I117" s="283">
        <f>I118</f>
        <v>0</v>
      </c>
      <c r="J117" s="283">
        <f>J118</f>
        <v>2500</v>
      </c>
      <c r="K117" s="2001"/>
      <c r="L117" s="2001"/>
      <c r="M117" s="2001"/>
      <c r="N117" s="2001"/>
      <c r="O117" s="2001"/>
      <c r="P117" s="2001"/>
    </row>
    <row r="118" spans="1:16" ht="21.3" customHeight="1" x14ac:dyDescent="0.25">
      <c r="A118" s="2257" t="s">
        <v>154</v>
      </c>
      <c r="B118" s="2350"/>
      <c r="C118" s="2350"/>
      <c r="D118" s="2258"/>
      <c r="E118" s="328"/>
      <c r="F118" s="298">
        <v>222999</v>
      </c>
      <c r="G118" s="2251"/>
      <c r="H118" s="2251"/>
      <c r="I118" s="302"/>
      <c r="J118" s="302">
        <v>2500</v>
      </c>
      <c r="K118" s="2251"/>
      <c r="L118" s="2251"/>
      <c r="M118" s="2251"/>
      <c r="N118" s="2251"/>
      <c r="O118" s="2251"/>
      <c r="P118" s="2251"/>
    </row>
    <row r="119" spans="1:16" ht="42.6" customHeight="1" x14ac:dyDescent="0.25">
      <c r="A119" s="2344" t="s">
        <v>532</v>
      </c>
      <c r="B119" s="2345"/>
      <c r="C119" s="2345"/>
      <c r="D119" s="2346"/>
      <c r="E119" s="328">
        <v>70277</v>
      </c>
      <c r="F119" s="328"/>
      <c r="G119" s="2001">
        <f>G120+G121+G122</f>
        <v>10374.1</v>
      </c>
      <c r="H119" s="2001"/>
      <c r="I119" s="283">
        <f>I120+I121+I122</f>
        <v>11444.199999999999</v>
      </c>
      <c r="J119" s="283">
        <f>J120+J121+J122</f>
        <v>85250.1</v>
      </c>
      <c r="K119" s="2001">
        <f>K120+K121+K122</f>
        <v>112154</v>
      </c>
      <c r="L119" s="2001"/>
      <c r="M119" s="2001">
        <f t="shared" ref="M119" si="38">M120+M121+M122</f>
        <v>155496.70000000001</v>
      </c>
      <c r="N119" s="2001"/>
      <c r="O119" s="2001">
        <f t="shared" ref="O119" si="39">O120+O121+O122</f>
        <v>154941</v>
      </c>
      <c r="P119" s="2001"/>
    </row>
    <row r="120" spans="1:16" x14ac:dyDescent="0.25">
      <c r="A120" s="2347" t="s">
        <v>550</v>
      </c>
      <c r="B120" s="2348"/>
      <c r="C120" s="2348"/>
      <c r="D120" s="2349"/>
      <c r="E120" s="328"/>
      <c r="F120" s="298">
        <v>281900</v>
      </c>
      <c r="G120" s="2251"/>
      <c r="H120" s="2251"/>
      <c r="I120" s="302">
        <v>1551.3</v>
      </c>
      <c r="J120" s="302"/>
      <c r="K120" s="2251"/>
      <c r="L120" s="2251"/>
      <c r="M120" s="2251"/>
      <c r="N120" s="2251"/>
      <c r="O120" s="2251"/>
      <c r="P120" s="2251"/>
    </row>
    <row r="121" spans="1:16" x14ac:dyDescent="0.25">
      <c r="A121" s="2347" t="s">
        <v>252</v>
      </c>
      <c r="B121" s="2348"/>
      <c r="C121" s="2348"/>
      <c r="D121" s="2349"/>
      <c r="E121" s="298"/>
      <c r="F121" s="298">
        <v>282900</v>
      </c>
      <c r="G121" s="2251">
        <v>10374.1</v>
      </c>
      <c r="H121" s="2251"/>
      <c r="I121" s="302">
        <v>9892.9</v>
      </c>
      <c r="J121" s="302">
        <v>35250.1</v>
      </c>
      <c r="K121" s="2251">
        <v>26672.799999999999</v>
      </c>
      <c r="L121" s="2251"/>
      <c r="M121" s="2251">
        <v>16321.1</v>
      </c>
      <c r="N121" s="2251"/>
      <c r="O121" s="2251">
        <v>8514.6</v>
      </c>
      <c r="P121" s="2251"/>
    </row>
    <row r="122" spans="1:16" x14ac:dyDescent="0.25">
      <c r="A122" s="2351" t="s">
        <v>551</v>
      </c>
      <c r="B122" s="2352"/>
      <c r="C122" s="2352"/>
      <c r="D122" s="2353"/>
      <c r="E122" s="298"/>
      <c r="F122" s="298">
        <v>319230</v>
      </c>
      <c r="G122" s="2251"/>
      <c r="H122" s="2251"/>
      <c r="I122" s="302"/>
      <c r="J122" s="302">
        <v>50000</v>
      </c>
      <c r="K122" s="2251">
        <v>85481.2</v>
      </c>
      <c r="L122" s="2251"/>
      <c r="M122" s="2251">
        <v>139175.6</v>
      </c>
      <c r="N122" s="2251"/>
      <c r="O122" s="2251">
        <v>146426.4</v>
      </c>
      <c r="P122" s="2251"/>
    </row>
    <row r="123" spans="1:16" ht="43.2" customHeight="1" x14ac:dyDescent="0.25">
      <c r="A123" s="2344" t="s">
        <v>552</v>
      </c>
      <c r="B123" s="2345"/>
      <c r="C123" s="2345"/>
      <c r="D123" s="2346"/>
      <c r="E123" s="328">
        <v>70345</v>
      </c>
      <c r="F123" s="328"/>
      <c r="G123" s="2001">
        <f>G124</f>
        <v>115.1</v>
      </c>
      <c r="H123" s="2001"/>
      <c r="I123" s="283">
        <f>I124</f>
        <v>142.69999999999999</v>
      </c>
      <c r="J123" s="283">
        <f>J124</f>
        <v>0</v>
      </c>
      <c r="K123" s="2001"/>
      <c r="L123" s="2001"/>
      <c r="M123" s="2001"/>
      <c r="N123" s="2001"/>
      <c r="O123" s="2001"/>
      <c r="P123" s="2001"/>
    </row>
    <row r="124" spans="1:16" x14ac:dyDescent="0.25">
      <c r="A124" s="2257" t="s">
        <v>154</v>
      </c>
      <c r="B124" s="2350"/>
      <c r="C124" s="2350"/>
      <c r="D124" s="2258"/>
      <c r="E124" s="298"/>
      <c r="F124" s="298">
        <v>222990</v>
      </c>
      <c r="G124" s="2251">
        <v>115.1</v>
      </c>
      <c r="H124" s="2251"/>
      <c r="I124" s="302">
        <v>142.69999999999999</v>
      </c>
      <c r="J124" s="302"/>
      <c r="K124" s="2251"/>
      <c r="L124" s="2251"/>
      <c r="M124" s="2251"/>
      <c r="N124" s="2251"/>
      <c r="O124" s="2251"/>
      <c r="P124" s="2251"/>
    </row>
    <row r="125" spans="1:16" ht="28.95" customHeight="1" x14ac:dyDescent="0.25">
      <c r="A125" s="2344" t="s">
        <v>534</v>
      </c>
      <c r="B125" s="2345"/>
      <c r="C125" s="2345"/>
      <c r="D125" s="2346"/>
      <c r="E125" s="328">
        <v>70324</v>
      </c>
      <c r="F125" s="328"/>
      <c r="G125" s="2001"/>
      <c r="H125" s="2001"/>
      <c r="I125" s="283">
        <f>I126+I141+I144+I150</f>
        <v>8340.6</v>
      </c>
      <c r="J125" s="283">
        <f>J126+J141+J144+J150</f>
        <v>110660.00000000001</v>
      </c>
      <c r="K125" s="2001">
        <f>K126+K141+K144+K150</f>
        <v>191496</v>
      </c>
      <c r="L125" s="2001"/>
      <c r="M125" s="2001">
        <f>M126+M141+M144+M150</f>
        <v>203200</v>
      </c>
      <c r="N125" s="2001"/>
      <c r="O125" s="2001">
        <f>O126+O141+O144+O150</f>
        <v>242400.4</v>
      </c>
      <c r="P125" s="2001"/>
    </row>
    <row r="126" spans="1:16" x14ac:dyDescent="0.25">
      <c r="A126" s="2354" t="s">
        <v>138</v>
      </c>
      <c r="B126" s="2355"/>
      <c r="C126" s="2355"/>
      <c r="D126" s="2356"/>
      <c r="E126" s="328"/>
      <c r="F126" s="307">
        <v>22</v>
      </c>
      <c r="G126" s="2256"/>
      <c r="H126" s="2256"/>
      <c r="I126" s="304">
        <f>SUM(I127:I140)</f>
        <v>1014.5</v>
      </c>
      <c r="J126" s="304">
        <f>SUM(J127:J140)</f>
        <v>3443</v>
      </c>
      <c r="K126" s="2357">
        <f>SUM(K127:L140)</f>
        <v>12586.5</v>
      </c>
      <c r="L126" s="2357"/>
      <c r="M126" s="2357">
        <f t="shared" ref="M126" si="40">SUM(M127:N140)</f>
        <v>17897.3</v>
      </c>
      <c r="N126" s="2357"/>
      <c r="O126" s="2357">
        <f t="shared" ref="O126" si="41">SUM(O127:P140)</f>
        <v>4037.5</v>
      </c>
      <c r="P126" s="2357"/>
    </row>
    <row r="127" spans="1:16" s="236" customFormat="1" x14ac:dyDescent="0.25">
      <c r="A127" s="2358" t="s">
        <v>553</v>
      </c>
      <c r="B127" s="2359"/>
      <c r="C127" s="2359"/>
      <c r="D127" s="2360"/>
      <c r="E127" s="329"/>
      <c r="F127" s="330">
        <v>222210</v>
      </c>
      <c r="G127" s="2361"/>
      <c r="H127" s="2362"/>
      <c r="I127" s="331">
        <v>33.799999999999997</v>
      </c>
      <c r="J127" s="332">
        <v>70.599999999999994</v>
      </c>
      <c r="K127" s="2363">
        <v>61.2</v>
      </c>
      <c r="L127" s="2363"/>
      <c r="M127" s="2363">
        <v>63.6</v>
      </c>
      <c r="N127" s="2363"/>
      <c r="O127" s="2363">
        <v>65.8</v>
      </c>
      <c r="P127" s="2363"/>
    </row>
    <row r="128" spans="1:16" s="236" customFormat="1" x14ac:dyDescent="0.25">
      <c r="A128" s="2364" t="s">
        <v>554</v>
      </c>
      <c r="B128" s="2365"/>
      <c r="C128" s="2365"/>
      <c r="D128" s="2366"/>
      <c r="E128" s="333"/>
      <c r="F128" s="334">
        <v>222220</v>
      </c>
      <c r="G128" s="2361"/>
      <c r="H128" s="2362"/>
      <c r="I128" s="335">
        <v>1.3</v>
      </c>
      <c r="J128" s="336">
        <v>2.5</v>
      </c>
      <c r="K128" s="2367">
        <v>2.1</v>
      </c>
      <c r="L128" s="2367"/>
      <c r="M128" s="2367">
        <v>2.2000000000000002</v>
      </c>
      <c r="N128" s="2367"/>
      <c r="O128" s="2367">
        <v>2.2999999999999998</v>
      </c>
      <c r="P128" s="2367"/>
    </row>
    <row r="129" spans="1:255" s="236" customFormat="1" x14ac:dyDescent="0.25">
      <c r="A129" s="2358" t="s">
        <v>555</v>
      </c>
      <c r="B129" s="2359"/>
      <c r="C129" s="2359"/>
      <c r="D129" s="2360"/>
      <c r="E129" s="329"/>
      <c r="F129" s="337">
        <v>222300</v>
      </c>
      <c r="G129" s="2361"/>
      <c r="H129" s="2362"/>
      <c r="I129" s="331">
        <v>368.5</v>
      </c>
      <c r="J129" s="332">
        <v>531.5</v>
      </c>
      <c r="K129" s="2363">
        <v>566.79999999999995</v>
      </c>
      <c r="L129" s="2363"/>
      <c r="M129" s="2363">
        <v>580.6</v>
      </c>
      <c r="N129" s="2363"/>
      <c r="O129" s="2363">
        <v>590</v>
      </c>
      <c r="P129" s="2363"/>
    </row>
    <row r="130" spans="1:255" s="236" customFormat="1" x14ac:dyDescent="0.25">
      <c r="A130" s="2358" t="s">
        <v>145</v>
      </c>
      <c r="B130" s="2359"/>
      <c r="C130" s="2359"/>
      <c r="D130" s="2360"/>
      <c r="E130" s="329"/>
      <c r="F130" s="337">
        <v>222400</v>
      </c>
      <c r="G130" s="2361"/>
      <c r="H130" s="2362"/>
      <c r="I130" s="338">
        <v>5.0999999999999996</v>
      </c>
      <c r="J130" s="339">
        <v>46.4</v>
      </c>
      <c r="K130" s="2363">
        <v>45.2</v>
      </c>
      <c r="L130" s="2363"/>
      <c r="M130" s="2363">
        <v>47.4</v>
      </c>
      <c r="N130" s="2363"/>
      <c r="O130" s="2363">
        <v>49.8</v>
      </c>
      <c r="P130" s="2363"/>
    </row>
    <row r="131" spans="1:255" s="236" customFormat="1" x14ac:dyDescent="0.25">
      <c r="A131" s="2358" t="s">
        <v>556</v>
      </c>
      <c r="B131" s="2359"/>
      <c r="C131" s="2359"/>
      <c r="D131" s="2360"/>
      <c r="E131" s="329"/>
      <c r="F131" s="337">
        <v>222500</v>
      </c>
      <c r="G131" s="2361"/>
      <c r="H131" s="2362"/>
      <c r="I131" s="338">
        <v>36.1</v>
      </c>
      <c r="J131" s="339">
        <v>130</v>
      </c>
      <c r="K131" s="2363">
        <v>70</v>
      </c>
      <c r="L131" s="2363"/>
      <c r="M131" s="2363">
        <v>73.5</v>
      </c>
      <c r="N131" s="2363"/>
      <c r="O131" s="2363">
        <v>77.2</v>
      </c>
      <c r="P131" s="2363"/>
    </row>
    <row r="132" spans="1:255" s="261" customFormat="1" x14ac:dyDescent="0.25">
      <c r="A132" s="2358" t="s">
        <v>557</v>
      </c>
      <c r="B132" s="2359"/>
      <c r="C132" s="2359"/>
      <c r="D132" s="2360"/>
      <c r="E132" s="340"/>
      <c r="F132" s="337">
        <v>222600</v>
      </c>
      <c r="G132" s="2361"/>
      <c r="H132" s="2362"/>
      <c r="I132" s="338"/>
      <c r="J132" s="339">
        <v>300</v>
      </c>
      <c r="K132" s="2363">
        <v>150</v>
      </c>
      <c r="L132" s="2363"/>
      <c r="M132" s="2363">
        <v>150</v>
      </c>
      <c r="N132" s="2363"/>
      <c r="O132" s="2363">
        <v>150</v>
      </c>
      <c r="P132" s="2363"/>
      <c r="Q132" s="341"/>
    </row>
    <row r="133" spans="1:255" s="261" customFormat="1" x14ac:dyDescent="0.25">
      <c r="A133" s="2368" t="s">
        <v>558</v>
      </c>
      <c r="B133" s="2368"/>
      <c r="C133" s="2368"/>
      <c r="D133" s="2368"/>
      <c r="E133" s="340"/>
      <c r="F133" s="337">
        <v>222710</v>
      </c>
      <c r="G133" s="2361"/>
      <c r="H133" s="2362"/>
      <c r="I133" s="338">
        <v>1.6</v>
      </c>
      <c r="J133" s="339"/>
      <c r="K133" s="2363"/>
      <c r="L133" s="2363"/>
      <c r="M133" s="2363"/>
      <c r="N133" s="2363"/>
      <c r="O133" s="2363"/>
      <c r="P133" s="2363"/>
      <c r="Q133" s="341"/>
    </row>
    <row r="134" spans="1:255" s="261" customFormat="1" x14ac:dyDescent="0.25">
      <c r="A134" s="2368" t="s">
        <v>207</v>
      </c>
      <c r="B134" s="2368"/>
      <c r="C134" s="2368"/>
      <c r="D134" s="2368"/>
      <c r="E134" s="340"/>
      <c r="F134" s="337">
        <v>222720</v>
      </c>
      <c r="G134" s="2361"/>
      <c r="H134" s="2362"/>
      <c r="I134" s="331">
        <v>239</v>
      </c>
      <c r="J134" s="332">
        <v>150</v>
      </c>
      <c r="K134" s="2363">
        <v>150</v>
      </c>
      <c r="L134" s="2363"/>
      <c r="M134" s="2363">
        <v>150</v>
      </c>
      <c r="N134" s="2363"/>
      <c r="O134" s="2363">
        <v>150</v>
      </c>
      <c r="P134" s="2363"/>
      <c r="Q134" s="236"/>
      <c r="R134" s="236"/>
      <c r="S134" s="236"/>
      <c r="T134" s="236"/>
    </row>
    <row r="135" spans="1:255" s="236" customFormat="1" x14ac:dyDescent="0.25">
      <c r="A135" s="2369" t="s">
        <v>149</v>
      </c>
      <c r="B135" s="2369"/>
      <c r="C135" s="2369"/>
      <c r="D135" s="2369"/>
      <c r="E135" s="329"/>
      <c r="F135" s="330">
        <v>222910</v>
      </c>
      <c r="G135" s="2361"/>
      <c r="H135" s="2362"/>
      <c r="I135" s="331"/>
      <c r="J135" s="332">
        <v>7</v>
      </c>
      <c r="K135" s="2363"/>
      <c r="L135" s="2363"/>
      <c r="M135" s="2363"/>
      <c r="N135" s="2363"/>
      <c r="O135" s="2363"/>
      <c r="P135" s="2363"/>
    </row>
    <row r="136" spans="1:255" s="236" customFormat="1" x14ac:dyDescent="0.25">
      <c r="A136" s="2369" t="s">
        <v>210</v>
      </c>
      <c r="B136" s="2369"/>
      <c r="C136" s="2369"/>
      <c r="D136" s="2369"/>
      <c r="E136" s="329"/>
      <c r="F136" s="330">
        <v>222920</v>
      </c>
      <c r="G136" s="342"/>
      <c r="H136" s="343"/>
      <c r="I136" s="331">
        <v>4.4000000000000004</v>
      </c>
      <c r="J136" s="332"/>
      <c r="K136" s="2363"/>
      <c r="L136" s="2363"/>
      <c r="M136" s="2363"/>
      <c r="N136" s="2363"/>
      <c r="O136" s="2363"/>
      <c r="P136" s="2363"/>
    </row>
    <row r="137" spans="1:255" s="261" customFormat="1" x14ac:dyDescent="0.25">
      <c r="A137" s="2368" t="s">
        <v>559</v>
      </c>
      <c r="B137" s="2368"/>
      <c r="C137" s="2368"/>
      <c r="D137" s="2368"/>
      <c r="E137" s="340"/>
      <c r="F137" s="337">
        <v>222980</v>
      </c>
      <c r="G137" s="2361"/>
      <c r="H137" s="2362"/>
      <c r="I137" s="331"/>
      <c r="J137" s="332">
        <v>5</v>
      </c>
      <c r="K137" s="2363"/>
      <c r="L137" s="2363"/>
      <c r="M137" s="2363"/>
      <c r="N137" s="2363"/>
      <c r="O137" s="2363"/>
      <c r="P137" s="2363"/>
    </row>
    <row r="138" spans="1:255" s="261" customFormat="1" x14ac:dyDescent="0.25">
      <c r="A138" s="2368" t="s">
        <v>351</v>
      </c>
      <c r="B138" s="2368"/>
      <c r="C138" s="2368"/>
      <c r="D138" s="2368"/>
      <c r="E138" s="340"/>
      <c r="F138" s="337">
        <v>222990</v>
      </c>
      <c r="G138" s="2361"/>
      <c r="H138" s="2362"/>
      <c r="I138" s="331">
        <v>324.7</v>
      </c>
      <c r="J138" s="332">
        <v>2200</v>
      </c>
      <c r="K138" s="2370"/>
      <c r="L138" s="2370"/>
      <c r="M138" s="2370"/>
      <c r="N138" s="2370"/>
      <c r="O138" s="2370"/>
      <c r="P138" s="2370"/>
    </row>
    <row r="139" spans="1:255" s="261" customFormat="1" x14ac:dyDescent="0.25">
      <c r="A139" s="2368" t="s">
        <v>560</v>
      </c>
      <c r="B139" s="2368"/>
      <c r="C139" s="2368"/>
      <c r="D139" s="2368"/>
      <c r="E139" s="340"/>
      <c r="F139" s="337">
        <v>222991</v>
      </c>
      <c r="G139" s="2361"/>
      <c r="H139" s="2362"/>
      <c r="I139" s="331"/>
      <c r="J139" s="332"/>
      <c r="K139" s="2370">
        <v>2678</v>
      </c>
      <c r="L139" s="2370"/>
      <c r="M139" s="2370">
        <v>381.3</v>
      </c>
      <c r="N139" s="2370"/>
      <c r="O139" s="2370"/>
      <c r="P139" s="2370"/>
    </row>
    <row r="140" spans="1:255" s="261" customFormat="1" x14ac:dyDescent="0.25">
      <c r="A140" s="2368" t="s">
        <v>351</v>
      </c>
      <c r="B140" s="2368"/>
      <c r="C140" s="2368"/>
      <c r="D140" s="2368"/>
      <c r="E140" s="340"/>
      <c r="F140" s="337">
        <v>222999</v>
      </c>
      <c r="G140" s="2361"/>
      <c r="H140" s="2362"/>
      <c r="I140" s="331"/>
      <c r="J140" s="332"/>
      <c r="K140" s="2370">
        <v>8863.2000000000007</v>
      </c>
      <c r="L140" s="2370"/>
      <c r="M140" s="2370">
        <v>16448.7</v>
      </c>
      <c r="N140" s="2370"/>
      <c r="O140" s="2370">
        <v>2952.4</v>
      </c>
      <c r="P140" s="2370"/>
    </row>
    <row r="141" spans="1:255" s="195" customFormat="1" x14ac:dyDescent="0.25">
      <c r="A141" s="2371" t="s">
        <v>82</v>
      </c>
      <c r="B141" s="2372"/>
      <c r="C141" s="2372"/>
      <c r="D141" s="2373"/>
      <c r="E141" s="196"/>
      <c r="F141" s="344">
        <v>28</v>
      </c>
      <c r="G141" s="2374">
        <f>SUM(G142:H143)</f>
        <v>0</v>
      </c>
      <c r="H141" s="2374"/>
      <c r="I141" s="345">
        <f>I142+I143</f>
        <v>6427.2</v>
      </c>
      <c r="J141" s="345">
        <f>J142+J143</f>
        <v>36862.400000000001</v>
      </c>
      <c r="K141" s="2375">
        <f>SUM(K142:L143)</f>
        <v>93541.9</v>
      </c>
      <c r="L141" s="2376"/>
      <c r="M141" s="2375">
        <f>SUM(M142:N143)</f>
        <v>20097.099999999999</v>
      </c>
      <c r="N141" s="2376"/>
      <c r="O141" s="2375">
        <f>SUM(O142:P143)</f>
        <v>83207.3</v>
      </c>
      <c r="P141" s="2376"/>
    </row>
    <row r="142" spans="1:255" s="261" customFormat="1" x14ac:dyDescent="0.25">
      <c r="A142" s="2368" t="s">
        <v>561</v>
      </c>
      <c r="B142" s="2377"/>
      <c r="C142" s="2377"/>
      <c r="D142" s="2377"/>
      <c r="E142" s="346"/>
      <c r="F142" s="337">
        <v>281600</v>
      </c>
      <c r="G142" s="2361"/>
      <c r="H142" s="2362"/>
      <c r="I142" s="339">
        <v>6427.2</v>
      </c>
      <c r="J142" s="339">
        <v>8248.4</v>
      </c>
      <c r="K142" s="2370">
        <v>9598.9</v>
      </c>
      <c r="L142" s="2370"/>
      <c r="M142" s="2370">
        <v>9789.9</v>
      </c>
      <c r="N142" s="2370"/>
      <c r="O142" s="2370">
        <v>9885.5</v>
      </c>
      <c r="P142" s="2370"/>
      <c r="Q142" s="341"/>
      <c r="R142" s="341"/>
      <c r="S142" s="341"/>
      <c r="T142" s="347"/>
      <c r="U142" s="347"/>
      <c r="V142" s="341"/>
      <c r="W142" s="341"/>
      <c r="X142" s="347"/>
      <c r="Y142" s="348"/>
      <c r="Z142" s="349"/>
      <c r="AA142" s="349"/>
      <c r="AB142" s="349"/>
      <c r="AC142" s="349"/>
      <c r="AD142" s="349"/>
      <c r="AE142" s="349"/>
      <c r="AF142" s="341"/>
      <c r="AG142" s="341"/>
      <c r="AH142" s="341"/>
      <c r="AI142" s="341"/>
      <c r="AJ142" s="347"/>
      <c r="AK142" s="347"/>
      <c r="AL142" s="341"/>
      <c r="AM142" s="341"/>
      <c r="AN142" s="347"/>
      <c r="AO142" s="348"/>
      <c r="AP142" s="349"/>
      <c r="AQ142" s="349"/>
      <c r="AR142" s="349"/>
      <c r="AS142" s="349"/>
      <c r="AT142" s="349"/>
      <c r="AU142" s="349"/>
      <c r="AV142" s="341"/>
      <c r="AW142" s="341"/>
      <c r="AX142" s="341"/>
      <c r="AY142" s="341"/>
      <c r="AZ142" s="347"/>
      <c r="BA142" s="347"/>
      <c r="BB142" s="341"/>
      <c r="BC142" s="341"/>
      <c r="BD142" s="347"/>
      <c r="BE142" s="348"/>
      <c r="BF142" s="349"/>
      <c r="BG142" s="349"/>
      <c r="BH142" s="349"/>
      <c r="BI142" s="349"/>
      <c r="BJ142" s="349"/>
      <c r="BK142" s="349"/>
      <c r="BL142" s="341"/>
      <c r="BM142" s="341"/>
      <c r="BN142" s="341"/>
      <c r="BO142" s="341"/>
      <c r="BP142" s="347"/>
      <c r="BQ142" s="347"/>
      <c r="BR142" s="341"/>
      <c r="BS142" s="341"/>
      <c r="BT142" s="347"/>
      <c r="BU142" s="348"/>
      <c r="BV142" s="349"/>
      <c r="BW142" s="349"/>
      <c r="BX142" s="349"/>
      <c r="BY142" s="349"/>
      <c r="BZ142" s="349"/>
      <c r="CA142" s="349"/>
      <c r="CB142" s="341"/>
      <c r="CC142" s="341"/>
      <c r="CD142" s="341"/>
      <c r="CE142" s="341"/>
      <c r="CF142" s="347"/>
      <c r="CG142" s="347"/>
      <c r="CH142" s="341"/>
      <c r="CI142" s="341"/>
      <c r="CJ142" s="347"/>
      <c r="CK142" s="348"/>
      <c r="CL142" s="349"/>
      <c r="CM142" s="349"/>
      <c r="CN142" s="349"/>
      <c r="CO142" s="349"/>
      <c r="CP142" s="349"/>
      <c r="CQ142" s="349"/>
      <c r="CR142" s="341"/>
      <c r="CS142" s="341"/>
      <c r="CT142" s="341"/>
      <c r="CU142" s="341"/>
      <c r="CV142" s="347"/>
      <c r="CW142" s="347"/>
      <c r="CX142" s="341"/>
      <c r="CY142" s="341"/>
      <c r="CZ142" s="347"/>
      <c r="DA142" s="348"/>
      <c r="DB142" s="349"/>
      <c r="DC142" s="349"/>
      <c r="DD142" s="349"/>
      <c r="DE142" s="349"/>
      <c r="DF142" s="349"/>
      <c r="DG142" s="349"/>
      <c r="DH142" s="341"/>
      <c r="DI142" s="341"/>
      <c r="DJ142" s="341"/>
      <c r="DK142" s="341"/>
      <c r="DL142" s="347"/>
      <c r="DM142" s="347"/>
      <c r="DN142" s="341"/>
      <c r="DO142" s="341"/>
      <c r="DP142" s="347"/>
      <c r="DQ142" s="348"/>
      <c r="DR142" s="349"/>
      <c r="DS142" s="349"/>
      <c r="DT142" s="349"/>
      <c r="DU142" s="349"/>
      <c r="DV142" s="349"/>
      <c r="DW142" s="349"/>
      <c r="DX142" s="341"/>
      <c r="DY142" s="341"/>
      <c r="DZ142" s="341"/>
      <c r="EA142" s="341"/>
      <c r="EB142" s="347"/>
      <c r="EC142" s="347"/>
      <c r="ED142" s="341"/>
      <c r="EE142" s="341"/>
      <c r="EF142" s="347"/>
      <c r="EG142" s="348"/>
      <c r="EH142" s="349"/>
      <c r="EI142" s="349"/>
      <c r="EJ142" s="349"/>
      <c r="EK142" s="349"/>
      <c r="EL142" s="349"/>
      <c r="EM142" s="349"/>
      <c r="EN142" s="341"/>
      <c r="EO142" s="341"/>
      <c r="EP142" s="341"/>
      <c r="EQ142" s="341"/>
      <c r="ER142" s="347"/>
      <c r="ES142" s="347"/>
      <c r="ET142" s="341"/>
      <c r="EU142" s="341"/>
      <c r="EV142" s="347"/>
      <c r="EW142" s="348"/>
      <c r="EX142" s="349"/>
      <c r="EY142" s="349"/>
      <c r="EZ142" s="349"/>
      <c r="FA142" s="349"/>
      <c r="FB142" s="349"/>
      <c r="FC142" s="349"/>
      <c r="FD142" s="341"/>
      <c r="FE142" s="341"/>
      <c r="FF142" s="341"/>
      <c r="FG142" s="341"/>
      <c r="FH142" s="347"/>
      <c r="FI142" s="347"/>
      <c r="FJ142" s="341"/>
      <c r="FK142" s="341"/>
      <c r="FL142" s="347"/>
      <c r="FM142" s="348"/>
      <c r="FN142" s="349"/>
      <c r="FO142" s="349"/>
      <c r="FP142" s="349"/>
      <c r="FQ142" s="349"/>
      <c r="FR142" s="349"/>
      <c r="FS142" s="349"/>
      <c r="FT142" s="341"/>
      <c r="FU142" s="341"/>
      <c r="FV142" s="341"/>
      <c r="FW142" s="341"/>
      <c r="FX142" s="347"/>
      <c r="FY142" s="347"/>
      <c r="FZ142" s="341"/>
      <c r="GA142" s="341"/>
      <c r="GB142" s="347"/>
      <c r="GC142" s="348"/>
      <c r="GD142" s="349"/>
      <c r="GE142" s="349"/>
      <c r="GF142" s="349"/>
      <c r="GG142" s="349"/>
      <c r="GH142" s="349"/>
      <c r="GI142" s="349"/>
      <c r="GJ142" s="341"/>
      <c r="GK142" s="341"/>
      <c r="GL142" s="341"/>
      <c r="GM142" s="341"/>
      <c r="GN142" s="347"/>
      <c r="GO142" s="347"/>
      <c r="GP142" s="341"/>
      <c r="GQ142" s="341"/>
      <c r="GR142" s="347"/>
      <c r="GS142" s="348"/>
      <c r="GT142" s="349"/>
      <c r="GU142" s="349"/>
      <c r="GV142" s="349"/>
      <c r="GW142" s="349"/>
      <c r="GX142" s="349"/>
      <c r="GY142" s="349"/>
      <c r="GZ142" s="341"/>
      <c r="HA142" s="341"/>
      <c r="HB142" s="341"/>
      <c r="HC142" s="341"/>
      <c r="HD142" s="347"/>
      <c r="HE142" s="347"/>
      <c r="HF142" s="341"/>
      <c r="HG142" s="341"/>
      <c r="HH142" s="347"/>
      <c r="HI142" s="348"/>
      <c r="HJ142" s="349"/>
      <c r="HK142" s="349"/>
      <c r="HL142" s="349"/>
      <c r="HM142" s="349"/>
      <c r="HN142" s="349"/>
      <c r="HO142" s="349"/>
      <c r="HP142" s="341"/>
      <c r="HQ142" s="341"/>
      <c r="HR142" s="341"/>
      <c r="HS142" s="341"/>
      <c r="HT142" s="347"/>
      <c r="HU142" s="347"/>
      <c r="HV142" s="341"/>
      <c r="HW142" s="341"/>
      <c r="HX142" s="347"/>
      <c r="HY142" s="348"/>
      <c r="HZ142" s="349"/>
      <c r="IA142" s="349"/>
      <c r="IB142" s="349"/>
      <c r="IC142" s="349"/>
      <c r="ID142" s="349"/>
      <c r="IE142" s="349"/>
      <c r="IF142" s="341"/>
      <c r="IG142" s="341"/>
      <c r="IH142" s="341"/>
      <c r="II142" s="341"/>
      <c r="IJ142" s="347"/>
      <c r="IK142" s="347"/>
      <c r="IL142" s="341"/>
      <c r="IM142" s="341"/>
      <c r="IN142" s="347"/>
      <c r="IO142" s="348"/>
      <c r="IP142" s="349"/>
      <c r="IQ142" s="349"/>
      <c r="IR142" s="349"/>
      <c r="IS142" s="349"/>
      <c r="IT142" s="349"/>
      <c r="IU142" s="349"/>
    </row>
    <row r="143" spans="1:255" s="261" customFormat="1" x14ac:dyDescent="0.25">
      <c r="A143" s="2368" t="s">
        <v>82</v>
      </c>
      <c r="B143" s="2377"/>
      <c r="C143" s="2377"/>
      <c r="D143" s="2377"/>
      <c r="E143" s="346"/>
      <c r="F143" s="337">
        <v>281900</v>
      </c>
      <c r="G143" s="2361"/>
      <c r="H143" s="2362"/>
      <c r="I143" s="350"/>
      <c r="J143" s="339">
        <v>28614</v>
      </c>
      <c r="K143" s="2370">
        <v>83943</v>
      </c>
      <c r="L143" s="2370"/>
      <c r="M143" s="2370">
        <v>10307.200000000001</v>
      </c>
      <c r="N143" s="2370"/>
      <c r="O143" s="2370">
        <v>73321.8</v>
      </c>
      <c r="P143" s="2370"/>
    </row>
    <row r="144" spans="1:255" s="195" customFormat="1" x14ac:dyDescent="0.25">
      <c r="A144" s="2371" t="s">
        <v>83</v>
      </c>
      <c r="B144" s="2372"/>
      <c r="C144" s="2372"/>
      <c r="D144" s="2373"/>
      <c r="E144" s="196"/>
      <c r="F144" s="344">
        <v>31</v>
      </c>
      <c r="G144" s="2375">
        <f>SUM(G145:H148)</f>
        <v>0</v>
      </c>
      <c r="H144" s="2376"/>
      <c r="I144" s="345">
        <f>SUM(I145:I148)</f>
        <v>800.80000000000007</v>
      </c>
      <c r="J144" s="345">
        <f>SUM(J145:J149)</f>
        <v>70238.8</v>
      </c>
      <c r="K144" s="2375">
        <f>SUM(K145:L149)</f>
        <v>85209.600000000006</v>
      </c>
      <c r="L144" s="2376"/>
      <c r="M144" s="2375">
        <f t="shared" ref="M144" si="42">SUM(M145:N149)</f>
        <v>165039.70000000001</v>
      </c>
      <c r="N144" s="2376"/>
      <c r="O144" s="2375">
        <f t="shared" ref="O144" si="43">SUM(O145:P149)</f>
        <v>154981.20000000001</v>
      </c>
      <c r="P144" s="2376"/>
    </row>
    <row r="145" spans="1:16" s="261" customFormat="1" x14ac:dyDescent="0.25">
      <c r="A145" s="2358" t="s">
        <v>562</v>
      </c>
      <c r="B145" s="2359"/>
      <c r="C145" s="2359"/>
      <c r="D145" s="2360"/>
      <c r="E145" s="340"/>
      <c r="F145" s="337">
        <v>314110</v>
      </c>
      <c r="G145" s="2378"/>
      <c r="H145" s="2378"/>
      <c r="I145" s="338">
        <v>639.5</v>
      </c>
      <c r="J145" s="339">
        <v>200</v>
      </c>
      <c r="K145" s="2370">
        <v>170.8</v>
      </c>
      <c r="L145" s="2370"/>
      <c r="M145" s="2370"/>
      <c r="N145" s="2370"/>
      <c r="O145" s="2370"/>
      <c r="P145" s="2370"/>
    </row>
    <row r="146" spans="1:16" s="261" customFormat="1" ht="27.75" customHeight="1" x14ac:dyDescent="0.25">
      <c r="A146" s="2358" t="s">
        <v>563</v>
      </c>
      <c r="B146" s="2359"/>
      <c r="C146" s="2359"/>
      <c r="D146" s="2360"/>
      <c r="E146" s="340"/>
      <c r="F146" s="337">
        <v>316110</v>
      </c>
      <c r="G146" s="2378"/>
      <c r="H146" s="2378"/>
      <c r="I146" s="338">
        <v>104.1</v>
      </c>
      <c r="J146" s="339"/>
      <c r="K146" s="2370"/>
      <c r="L146" s="2370"/>
      <c r="M146" s="2370"/>
      <c r="N146" s="2370"/>
      <c r="O146" s="2370"/>
      <c r="P146" s="2370"/>
    </row>
    <row r="147" spans="1:16" s="236" customFormat="1" x14ac:dyDescent="0.25">
      <c r="A147" s="2379" t="s">
        <v>219</v>
      </c>
      <c r="B147" s="2380"/>
      <c r="C147" s="2380"/>
      <c r="D147" s="2381"/>
      <c r="E147" s="329"/>
      <c r="F147" s="330">
        <v>317110</v>
      </c>
      <c r="G147" s="2361"/>
      <c r="H147" s="2362"/>
      <c r="I147" s="338"/>
      <c r="J147" s="339">
        <v>38.799999999999997</v>
      </c>
      <c r="K147" s="2370">
        <v>38.799999999999997</v>
      </c>
      <c r="L147" s="2370"/>
      <c r="M147" s="2370">
        <v>39.700000000000003</v>
      </c>
      <c r="N147" s="2370"/>
      <c r="O147" s="2370">
        <v>40.200000000000003</v>
      </c>
      <c r="P147" s="2370"/>
    </row>
    <row r="148" spans="1:16" x14ac:dyDescent="0.25">
      <c r="A148" s="2351" t="s">
        <v>551</v>
      </c>
      <c r="B148" s="2352"/>
      <c r="C148" s="2352"/>
      <c r="D148" s="2353"/>
      <c r="E148" s="303"/>
      <c r="F148" s="305">
        <v>319230</v>
      </c>
      <c r="G148" s="2270"/>
      <c r="H148" s="2271"/>
      <c r="I148" s="310">
        <v>57.2</v>
      </c>
      <c r="J148" s="339">
        <v>21700</v>
      </c>
      <c r="K148" s="2370">
        <v>78197.8</v>
      </c>
      <c r="L148" s="2370"/>
      <c r="M148" s="2370">
        <v>165000</v>
      </c>
      <c r="N148" s="2370"/>
      <c r="O148" s="2370">
        <v>154941</v>
      </c>
      <c r="P148" s="2370"/>
    </row>
    <row r="149" spans="1:16" x14ac:dyDescent="0.25">
      <c r="A149" s="2351" t="s">
        <v>564</v>
      </c>
      <c r="B149" s="2352"/>
      <c r="C149" s="2352"/>
      <c r="D149" s="2353"/>
      <c r="E149" s="303"/>
      <c r="F149" s="305">
        <v>319240</v>
      </c>
      <c r="G149" s="2270"/>
      <c r="H149" s="2271"/>
      <c r="I149" s="310"/>
      <c r="J149" s="339">
        <v>48300</v>
      </c>
      <c r="K149" s="2370">
        <v>6802.2</v>
      </c>
      <c r="L149" s="2370"/>
      <c r="M149" s="2370"/>
      <c r="N149" s="2370"/>
      <c r="O149" s="2370"/>
      <c r="P149" s="2370"/>
    </row>
    <row r="150" spans="1:16" s="195" customFormat="1" x14ac:dyDescent="0.25">
      <c r="A150" s="2382" t="s">
        <v>84</v>
      </c>
      <c r="B150" s="2382"/>
      <c r="C150" s="2382"/>
      <c r="D150" s="2382"/>
      <c r="E150" s="196"/>
      <c r="F150" s="344">
        <v>33</v>
      </c>
      <c r="G150" s="2375">
        <f>SUM(G151:H154)</f>
        <v>0</v>
      </c>
      <c r="H150" s="2376"/>
      <c r="I150" s="345">
        <f>SUM(I151:I154)</f>
        <v>98.100000000000009</v>
      </c>
      <c r="J150" s="345">
        <f>SUM(J151:J154)</f>
        <v>115.8</v>
      </c>
      <c r="K150" s="2375">
        <f>SUM(K151:L154)</f>
        <v>158</v>
      </c>
      <c r="L150" s="2376"/>
      <c r="M150" s="2375">
        <f>SUM(M151:N154)</f>
        <v>165.9</v>
      </c>
      <c r="N150" s="2376"/>
      <c r="O150" s="2375">
        <f>SUM(O151:P154)</f>
        <v>174.4</v>
      </c>
      <c r="P150" s="2376"/>
    </row>
    <row r="151" spans="1:16" s="236" customFormat="1" x14ac:dyDescent="0.25">
      <c r="A151" s="2358" t="s">
        <v>565</v>
      </c>
      <c r="B151" s="2359"/>
      <c r="C151" s="2359"/>
      <c r="D151" s="2360"/>
      <c r="E151" s="340"/>
      <c r="F151" s="337">
        <v>331110</v>
      </c>
      <c r="G151" s="2361"/>
      <c r="H151" s="2362"/>
      <c r="I151" s="338">
        <v>45.1</v>
      </c>
      <c r="J151" s="339">
        <v>67.2</v>
      </c>
      <c r="K151" s="2370">
        <v>96</v>
      </c>
      <c r="L151" s="2370"/>
      <c r="M151" s="2370">
        <v>100.8</v>
      </c>
      <c r="N151" s="2370"/>
      <c r="O151" s="2370">
        <v>106</v>
      </c>
      <c r="P151" s="2370"/>
    </row>
    <row r="152" spans="1:16" s="236" customFormat="1" x14ac:dyDescent="0.25">
      <c r="A152" s="2358" t="s">
        <v>165</v>
      </c>
      <c r="B152" s="2359"/>
      <c r="C152" s="2359"/>
      <c r="D152" s="2360"/>
      <c r="E152" s="340"/>
      <c r="F152" s="337">
        <v>332110</v>
      </c>
      <c r="G152" s="2378"/>
      <c r="H152" s="2378"/>
      <c r="I152" s="338"/>
      <c r="J152" s="339">
        <v>30</v>
      </c>
      <c r="K152" s="2370">
        <v>30</v>
      </c>
      <c r="L152" s="2370"/>
      <c r="M152" s="2370">
        <v>31.5</v>
      </c>
      <c r="N152" s="2370"/>
      <c r="O152" s="2370">
        <v>33.1</v>
      </c>
      <c r="P152" s="2370"/>
    </row>
    <row r="153" spans="1:16" s="261" customFormat="1" ht="30.75" customHeight="1" x14ac:dyDescent="0.25">
      <c r="A153" s="2368" t="s">
        <v>566</v>
      </c>
      <c r="B153" s="2368"/>
      <c r="C153" s="2368"/>
      <c r="D153" s="2368"/>
      <c r="E153" s="340"/>
      <c r="F153" s="337">
        <v>336110</v>
      </c>
      <c r="G153" s="2361"/>
      <c r="H153" s="2362"/>
      <c r="I153" s="338">
        <v>44.6</v>
      </c>
      <c r="J153" s="350">
        <v>10</v>
      </c>
      <c r="K153" s="2383">
        <v>22</v>
      </c>
      <c r="L153" s="2384"/>
      <c r="M153" s="2383">
        <v>23.1</v>
      </c>
      <c r="N153" s="2384"/>
      <c r="O153" s="2383">
        <v>24.3</v>
      </c>
      <c r="P153" s="2384"/>
    </row>
    <row r="154" spans="1:16" s="261" customFormat="1" x14ac:dyDescent="0.25">
      <c r="A154" s="2368" t="s">
        <v>168</v>
      </c>
      <c r="B154" s="2368"/>
      <c r="C154" s="2368"/>
      <c r="D154" s="2368"/>
      <c r="E154" s="340"/>
      <c r="F154" s="337">
        <v>339110</v>
      </c>
      <c r="G154" s="2361"/>
      <c r="H154" s="2362"/>
      <c r="I154" s="338">
        <v>8.4</v>
      </c>
      <c r="J154" s="339">
        <v>8.6</v>
      </c>
      <c r="K154" s="2370">
        <v>10</v>
      </c>
      <c r="L154" s="2370"/>
      <c r="M154" s="2370">
        <v>10.5</v>
      </c>
      <c r="N154" s="2370"/>
      <c r="O154" s="2370">
        <v>11</v>
      </c>
      <c r="P154" s="2370"/>
    </row>
    <row r="155" spans="1:16" s="261" customFormat="1" ht="42.6" customHeight="1" x14ac:dyDescent="0.25">
      <c r="A155" s="2344" t="s">
        <v>537</v>
      </c>
      <c r="B155" s="2345"/>
      <c r="C155" s="2345"/>
      <c r="D155" s="2346"/>
      <c r="E155" s="346">
        <v>70400</v>
      </c>
      <c r="F155" s="351"/>
      <c r="G155" s="2386">
        <f>G156</f>
        <v>0</v>
      </c>
      <c r="H155" s="2387"/>
      <c r="I155" s="352">
        <f>I156</f>
        <v>117243.5</v>
      </c>
      <c r="J155" s="352">
        <f>J156</f>
        <v>0</v>
      </c>
      <c r="K155" s="2388"/>
      <c r="L155" s="2388"/>
      <c r="M155" s="2388"/>
      <c r="N155" s="2388"/>
      <c r="O155" s="2388"/>
      <c r="P155" s="2388"/>
    </row>
    <row r="156" spans="1:16" s="261" customFormat="1" ht="49.5" customHeight="1" x14ac:dyDescent="0.25">
      <c r="A156" s="1940" t="s">
        <v>518</v>
      </c>
      <c r="B156" s="1941"/>
      <c r="C156" s="1941"/>
      <c r="D156" s="1942"/>
      <c r="E156" s="340"/>
      <c r="F156" s="337">
        <v>291420</v>
      </c>
      <c r="G156" s="2361"/>
      <c r="H156" s="2362"/>
      <c r="I156" s="338">
        <v>117243.5</v>
      </c>
      <c r="J156" s="339"/>
      <c r="K156" s="2370"/>
      <c r="L156" s="2370"/>
      <c r="M156" s="2370"/>
      <c r="N156" s="2370"/>
      <c r="O156" s="2370"/>
      <c r="P156" s="2370"/>
    </row>
    <row r="157" spans="1:16" s="261" customFormat="1" x14ac:dyDescent="0.25">
      <c r="A157" s="353"/>
      <c r="B157" s="353"/>
      <c r="C157" s="353"/>
      <c r="D157" s="353"/>
      <c r="E157" s="347"/>
      <c r="F157" s="347"/>
      <c r="G157" s="354"/>
      <c r="H157" s="354"/>
      <c r="I157" s="355"/>
      <c r="J157" s="355"/>
      <c r="K157" s="355"/>
      <c r="L157" s="355"/>
      <c r="M157" s="355"/>
      <c r="N157" s="355"/>
      <c r="O157" s="355"/>
      <c r="P157" s="355"/>
    </row>
    <row r="158" spans="1:16" ht="14.4" x14ac:dyDescent="0.25">
      <c r="A158" s="2385" t="s">
        <v>567</v>
      </c>
      <c r="B158" s="2385"/>
      <c r="C158" s="2385"/>
      <c r="D158" s="2385"/>
      <c r="E158" s="2385"/>
      <c r="F158" s="2385"/>
      <c r="G158" s="2385"/>
      <c r="H158" s="2385"/>
      <c r="I158" s="2385"/>
      <c r="J158" s="2385"/>
      <c r="K158" s="2385"/>
      <c r="L158" s="2385"/>
      <c r="M158" s="2385"/>
      <c r="N158" s="2385"/>
      <c r="O158" s="2385"/>
      <c r="P158" s="2385"/>
    </row>
    <row r="159" spans="1:16" x14ac:dyDescent="0.25">
      <c r="A159" s="2249" t="s">
        <v>1</v>
      </c>
      <c r="B159" s="2249"/>
      <c r="C159" s="2249"/>
      <c r="D159" s="2249"/>
      <c r="E159" s="2249" t="s">
        <v>0</v>
      </c>
      <c r="F159" s="2249"/>
      <c r="G159" s="2249"/>
      <c r="H159" s="2249"/>
      <c r="I159" s="2389" t="s">
        <v>43</v>
      </c>
      <c r="J159" s="2389" t="s">
        <v>42</v>
      </c>
      <c r="K159" s="2389" t="s">
        <v>423</v>
      </c>
      <c r="L159" s="305">
        <v>2023</v>
      </c>
      <c r="M159" s="2389" t="s">
        <v>424</v>
      </c>
      <c r="N159" s="298">
        <v>2024</v>
      </c>
      <c r="O159" s="298">
        <v>2025</v>
      </c>
      <c r="P159" s="298">
        <v>2026</v>
      </c>
    </row>
    <row r="160" spans="1:16" ht="40.799999999999997" x14ac:dyDescent="0.25">
      <c r="A160" s="2249"/>
      <c r="B160" s="2249"/>
      <c r="C160" s="2249"/>
      <c r="D160" s="2249"/>
      <c r="E160" s="298" t="s">
        <v>44</v>
      </c>
      <c r="F160" s="298" t="s">
        <v>38</v>
      </c>
      <c r="G160" s="311" t="s">
        <v>13</v>
      </c>
      <c r="H160" s="301" t="s">
        <v>39</v>
      </c>
      <c r="I160" s="2389"/>
      <c r="J160" s="2389"/>
      <c r="K160" s="2389"/>
      <c r="L160" s="356" t="s">
        <v>41</v>
      </c>
      <c r="M160" s="2389"/>
      <c r="N160" s="311" t="s">
        <v>13</v>
      </c>
      <c r="O160" s="311" t="s">
        <v>14</v>
      </c>
      <c r="P160" s="311" t="s">
        <v>14</v>
      </c>
    </row>
    <row r="161" spans="1:20" x14ac:dyDescent="0.25">
      <c r="A161" s="2235">
        <v>1</v>
      </c>
      <c r="B161" s="2397"/>
      <c r="C161" s="2397"/>
      <c r="D161" s="2236"/>
      <c r="E161" s="298">
        <v>2</v>
      </c>
      <c r="F161" s="298">
        <v>3</v>
      </c>
      <c r="G161" s="298">
        <v>4</v>
      </c>
      <c r="H161" s="298">
        <v>5</v>
      </c>
      <c r="I161" s="298">
        <v>6</v>
      </c>
      <c r="J161" s="298">
        <v>7</v>
      </c>
      <c r="K161" s="298">
        <v>8</v>
      </c>
      <c r="L161" s="298">
        <v>9</v>
      </c>
      <c r="M161" s="298" t="s">
        <v>45</v>
      </c>
      <c r="N161" s="298">
        <v>11</v>
      </c>
      <c r="O161" s="298">
        <v>12</v>
      </c>
      <c r="P161" s="298">
        <v>13</v>
      </c>
    </row>
    <row r="162" spans="1:20" ht="44.55" customHeight="1" x14ac:dyDescent="0.25">
      <c r="A162" s="2398" t="s">
        <v>532</v>
      </c>
      <c r="B162" s="2399"/>
      <c r="C162" s="2399"/>
      <c r="D162" s="2400"/>
      <c r="E162" s="357">
        <v>7503</v>
      </c>
      <c r="F162" s="357">
        <v>70277</v>
      </c>
      <c r="G162" s="357"/>
      <c r="H162" s="357"/>
      <c r="I162" s="358"/>
      <c r="J162" s="358"/>
      <c r="K162" s="358"/>
      <c r="L162" s="358"/>
      <c r="M162" s="1007">
        <v>0</v>
      </c>
      <c r="N162" s="1007">
        <f>N163</f>
        <v>85481.2</v>
      </c>
      <c r="O162" s="1007">
        <f>O163</f>
        <v>139175.6</v>
      </c>
      <c r="P162" s="1007">
        <f>P163</f>
        <v>146426.4</v>
      </c>
    </row>
    <row r="163" spans="1:20" x14ac:dyDescent="0.25">
      <c r="A163" s="2401" t="s">
        <v>551</v>
      </c>
      <c r="B163" s="2402"/>
      <c r="C163" s="2402"/>
      <c r="D163" s="2403"/>
      <c r="E163" s="360"/>
      <c r="F163" s="360"/>
      <c r="G163" s="360"/>
      <c r="H163" s="361">
        <v>319230</v>
      </c>
      <c r="I163" s="362"/>
      <c r="J163" s="362"/>
      <c r="K163" s="362"/>
      <c r="L163" s="362"/>
      <c r="M163" s="1008">
        <v>0</v>
      </c>
      <c r="N163" s="1008">
        <v>85481.2</v>
      </c>
      <c r="O163" s="1008">
        <v>139175.6</v>
      </c>
      <c r="P163" s="1008">
        <v>146426.4</v>
      </c>
      <c r="Q163" s="364"/>
    </row>
    <row r="164" spans="1:20" ht="36" customHeight="1" x14ac:dyDescent="0.25">
      <c r="A164" s="2398" t="s">
        <v>568</v>
      </c>
      <c r="B164" s="2399"/>
      <c r="C164" s="2399"/>
      <c r="D164" s="2400"/>
      <c r="E164" s="365">
        <v>7503</v>
      </c>
      <c r="F164" s="365">
        <v>70324</v>
      </c>
      <c r="G164" s="366"/>
      <c r="H164" s="366"/>
      <c r="I164" s="1000">
        <f>I165+I166</f>
        <v>732980.1</v>
      </c>
      <c r="J164" s="359"/>
      <c r="K164" s="359"/>
      <c r="L164" s="1000">
        <f>L165+L166</f>
        <v>12434</v>
      </c>
      <c r="M164" s="1000">
        <f t="shared" ref="M164:P164" si="44">M165+M166</f>
        <v>720546.1</v>
      </c>
      <c r="N164" s="1000">
        <f t="shared" si="44"/>
        <v>85000</v>
      </c>
      <c r="O164" s="1000">
        <f t="shared" si="44"/>
        <v>165000</v>
      </c>
      <c r="P164" s="1000">
        <f t="shared" si="44"/>
        <v>154941</v>
      </c>
    </row>
    <row r="165" spans="1:20" x14ac:dyDescent="0.25">
      <c r="A165" s="2401" t="s">
        <v>551</v>
      </c>
      <c r="B165" s="2402"/>
      <c r="C165" s="2402"/>
      <c r="D165" s="2403"/>
      <c r="E165" s="367"/>
      <c r="F165" s="367"/>
      <c r="G165" s="367"/>
      <c r="H165" s="367">
        <v>319230</v>
      </c>
      <c r="I165" s="1006">
        <f>I168+I171+I174+I177+I180+I183+I186</f>
        <v>719607.2</v>
      </c>
      <c r="J165" s="363"/>
      <c r="K165" s="363"/>
      <c r="L165" s="1001">
        <f>L168+L171+L174+L177+L180+L183+L186</f>
        <v>5735.2</v>
      </c>
      <c r="M165" s="1001">
        <f t="shared" ref="M165:P165" si="45">M168+M171+M174+M177+M180+M183+M186</f>
        <v>713872</v>
      </c>
      <c r="N165" s="1001">
        <f t="shared" si="45"/>
        <v>78197.8</v>
      </c>
      <c r="O165" s="1001">
        <f t="shared" si="45"/>
        <v>165000</v>
      </c>
      <c r="P165" s="1001">
        <f t="shared" si="45"/>
        <v>154941</v>
      </c>
    </row>
    <row r="166" spans="1:20" x14ac:dyDescent="0.25">
      <c r="A166" s="2401" t="s">
        <v>564</v>
      </c>
      <c r="B166" s="2402"/>
      <c r="C166" s="2402"/>
      <c r="D166" s="2403"/>
      <c r="E166" s="367"/>
      <c r="F166" s="367"/>
      <c r="G166" s="367"/>
      <c r="H166" s="367">
        <v>319240</v>
      </c>
      <c r="I166" s="1006">
        <f>I169+I172+I175+I178+I181+I184+I187</f>
        <v>13372.9</v>
      </c>
      <c r="J166" s="363"/>
      <c r="K166" s="363"/>
      <c r="L166" s="1001">
        <f>L169+L172+L175+L178+L181+L184+L187</f>
        <v>6698.8</v>
      </c>
      <c r="M166" s="1001">
        <f t="shared" ref="M166:P166" si="46">M169+M172+M175+M178+M181+M184+M187</f>
        <v>6674.0999999999995</v>
      </c>
      <c r="N166" s="1001">
        <f t="shared" si="46"/>
        <v>6802.2</v>
      </c>
      <c r="O166" s="1001">
        <f t="shared" si="46"/>
        <v>0</v>
      </c>
      <c r="P166" s="1001">
        <f t="shared" si="46"/>
        <v>0</v>
      </c>
      <c r="T166" s="295" t="s">
        <v>231</v>
      </c>
    </row>
    <row r="167" spans="1:20" s="539" customFormat="1" ht="15.6" x14ac:dyDescent="0.3">
      <c r="A167" s="2404" t="s">
        <v>815</v>
      </c>
      <c r="B167" s="2405"/>
      <c r="C167" s="2405"/>
      <c r="D167" s="2406"/>
      <c r="E167" s="990"/>
      <c r="F167" s="990"/>
      <c r="G167" s="990">
        <v>14925</v>
      </c>
      <c r="H167" s="990"/>
      <c r="I167" s="1003">
        <f>I168+I169</f>
        <v>155553.90000000002</v>
      </c>
      <c r="J167" s="992">
        <v>2024</v>
      </c>
      <c r="K167" s="993">
        <f>I167</f>
        <v>155553.90000000002</v>
      </c>
      <c r="L167" s="1002">
        <f>L168+L169</f>
        <v>1000</v>
      </c>
      <c r="M167" s="1002">
        <f t="shared" ref="M167" si="47">SUM(M168:M169)</f>
        <v>154553.90000000002</v>
      </c>
      <c r="N167" s="1003">
        <f t="shared" ref="N167:P167" si="48">N168+N169</f>
        <v>3964.7</v>
      </c>
      <c r="O167" s="1003">
        <f t="shared" si="48"/>
        <v>25235.7</v>
      </c>
      <c r="P167" s="1003">
        <f t="shared" si="48"/>
        <v>18941</v>
      </c>
    </row>
    <row r="168" spans="1:20" s="998" customFormat="1" ht="28.95" customHeight="1" x14ac:dyDescent="0.35">
      <c r="A168" s="2407" t="s">
        <v>816</v>
      </c>
      <c r="B168" s="2408"/>
      <c r="C168" s="2408"/>
      <c r="D168" s="2409"/>
      <c r="E168" s="994"/>
      <c r="F168" s="994"/>
      <c r="G168" s="994">
        <v>14925</v>
      </c>
      <c r="H168" s="994">
        <v>319230</v>
      </c>
      <c r="I168" s="1005">
        <v>150589.20000000001</v>
      </c>
      <c r="J168" s="995"/>
      <c r="K168" s="996"/>
      <c r="L168" s="1004">
        <v>0</v>
      </c>
      <c r="M168" s="372">
        <f>I168-L168</f>
        <v>150589.20000000001</v>
      </c>
      <c r="N168" s="1005"/>
      <c r="O168" s="1005">
        <v>25235.7</v>
      </c>
      <c r="P168" s="1005">
        <v>18941</v>
      </c>
    </row>
    <row r="169" spans="1:20" s="998" customFormat="1" ht="28.95" customHeight="1" x14ac:dyDescent="0.35">
      <c r="A169" s="2407" t="s">
        <v>817</v>
      </c>
      <c r="B169" s="2408"/>
      <c r="C169" s="2408"/>
      <c r="D169" s="2409"/>
      <c r="E169" s="994"/>
      <c r="F169" s="994"/>
      <c r="G169" s="994">
        <v>14925</v>
      </c>
      <c r="H169" s="994">
        <v>319240</v>
      </c>
      <c r="I169" s="1005">
        <v>4964.7</v>
      </c>
      <c r="J169" s="995"/>
      <c r="K169" s="996"/>
      <c r="L169" s="1004">
        <v>1000</v>
      </c>
      <c r="M169" s="372">
        <f>I169-L169</f>
        <v>3964.7</v>
      </c>
      <c r="N169" s="1005">
        <v>3964.7</v>
      </c>
      <c r="O169" s="1005"/>
      <c r="P169" s="1005"/>
    </row>
    <row r="170" spans="1:20" s="539" customFormat="1" ht="15.6" x14ac:dyDescent="0.3">
      <c r="A170" s="2404" t="s">
        <v>818</v>
      </c>
      <c r="B170" s="2405"/>
      <c r="C170" s="2405"/>
      <c r="D170" s="2406"/>
      <c r="E170" s="990"/>
      <c r="F170" s="990"/>
      <c r="G170" s="990">
        <v>14930</v>
      </c>
      <c r="H170" s="990"/>
      <c r="I170" s="1003">
        <f>I171+I172</f>
        <v>237708.6</v>
      </c>
      <c r="J170" s="992">
        <v>2023</v>
      </c>
      <c r="K170" s="993">
        <f>I170</f>
        <v>237708.6</v>
      </c>
      <c r="L170" s="1002">
        <f>L171+L172</f>
        <v>3251</v>
      </c>
      <c r="M170" s="1002">
        <f t="shared" ref="M170" si="49">SUM(M171:M172)</f>
        <v>234457.59999999998</v>
      </c>
      <c r="N170" s="1003">
        <f t="shared" ref="N170:P170" si="50">N171+N172</f>
        <v>37242</v>
      </c>
      <c r="O170" s="1003">
        <f t="shared" si="50"/>
        <v>54635</v>
      </c>
      <c r="P170" s="1003">
        <f t="shared" si="50"/>
        <v>69932.5</v>
      </c>
      <c r="T170" s="998"/>
    </row>
    <row r="171" spans="1:20" s="998" customFormat="1" ht="28.95" customHeight="1" x14ac:dyDescent="0.35">
      <c r="A171" s="2407" t="s">
        <v>819</v>
      </c>
      <c r="B171" s="2408"/>
      <c r="C171" s="2408"/>
      <c r="D171" s="2409"/>
      <c r="E171" s="994"/>
      <c r="F171" s="994"/>
      <c r="G171" s="994">
        <v>14930</v>
      </c>
      <c r="H171" s="994">
        <v>319230</v>
      </c>
      <c r="I171" s="1005">
        <v>233843.4</v>
      </c>
      <c r="J171" s="995"/>
      <c r="K171" s="996"/>
      <c r="L171" s="1004">
        <v>735.2</v>
      </c>
      <c r="M171" s="372">
        <f>I171-L171</f>
        <v>233108.19999999998</v>
      </c>
      <c r="N171" s="1005">
        <v>35892.6</v>
      </c>
      <c r="O171" s="1005">
        <v>54635</v>
      </c>
      <c r="P171" s="1005">
        <v>69932.5</v>
      </c>
    </row>
    <row r="172" spans="1:20" s="998" customFormat="1" ht="28.95" customHeight="1" x14ac:dyDescent="0.35">
      <c r="A172" s="2407" t="s">
        <v>820</v>
      </c>
      <c r="B172" s="2408"/>
      <c r="C172" s="2408"/>
      <c r="D172" s="2409"/>
      <c r="E172" s="994"/>
      <c r="F172" s="994"/>
      <c r="G172" s="994">
        <v>14930</v>
      </c>
      <c r="H172" s="994">
        <v>319240</v>
      </c>
      <c r="I172" s="1005">
        <v>3865.2</v>
      </c>
      <c r="J172" s="995"/>
      <c r="K172" s="996"/>
      <c r="L172" s="1004">
        <v>2515.8000000000002</v>
      </c>
      <c r="M172" s="372">
        <f>I172-L172</f>
        <v>1349.3999999999996</v>
      </c>
      <c r="N172" s="1005">
        <v>1349.4</v>
      </c>
      <c r="O172" s="1005"/>
      <c r="P172" s="1005"/>
    </row>
    <row r="173" spans="1:20" s="539" customFormat="1" ht="15.6" x14ac:dyDescent="0.3">
      <c r="A173" s="2404" t="s">
        <v>821</v>
      </c>
      <c r="B173" s="2405"/>
      <c r="C173" s="2405"/>
      <c r="D173" s="2406"/>
      <c r="E173" s="990"/>
      <c r="F173" s="990"/>
      <c r="G173" s="990">
        <v>14924</v>
      </c>
      <c r="H173" s="990"/>
      <c r="I173" s="1003">
        <f>I174+I175</f>
        <v>162277.4</v>
      </c>
      <c r="J173" s="992">
        <v>2023</v>
      </c>
      <c r="K173" s="993">
        <f>I173</f>
        <v>162277.4</v>
      </c>
      <c r="L173" s="1002">
        <f>L174+L175</f>
        <v>1343</v>
      </c>
      <c r="M173" s="1002">
        <f t="shared" ref="M173" si="51">SUM(M174:M175)</f>
        <v>160934.39999999999</v>
      </c>
      <c r="N173" s="1003">
        <f t="shared" ref="N173:P173" si="52">N174+N175</f>
        <v>2294.4</v>
      </c>
      <c r="O173" s="1003">
        <f t="shared" si="52"/>
        <v>58280</v>
      </c>
      <c r="P173" s="1003">
        <f t="shared" si="52"/>
        <v>32160</v>
      </c>
      <c r="T173" s="998"/>
    </row>
    <row r="174" spans="1:20" s="1" customFormat="1" ht="28.95" customHeight="1" x14ac:dyDescent="0.3">
      <c r="A174" s="2410" t="s">
        <v>822</v>
      </c>
      <c r="B174" s="2411"/>
      <c r="C174" s="2411"/>
      <c r="D174" s="2412"/>
      <c r="E174" s="2"/>
      <c r="F174" s="2"/>
      <c r="G174" s="2">
        <v>14924</v>
      </c>
      <c r="H174" s="2">
        <v>319230</v>
      </c>
      <c r="I174" s="1005">
        <v>160800</v>
      </c>
      <c r="J174" s="999"/>
      <c r="K174" s="997"/>
      <c r="L174" s="372">
        <v>0</v>
      </c>
      <c r="M174" s="372">
        <f>I174-L174</f>
        <v>160800</v>
      </c>
      <c r="N174" s="194">
        <v>2160</v>
      </c>
      <c r="O174" s="194">
        <v>58280</v>
      </c>
      <c r="P174" s="194">
        <v>32160</v>
      </c>
      <c r="T174" s="998"/>
    </row>
    <row r="175" spans="1:20" s="1" customFormat="1" ht="28.95" customHeight="1" x14ac:dyDescent="0.3">
      <c r="A175" s="2410" t="s">
        <v>823</v>
      </c>
      <c r="B175" s="2411"/>
      <c r="C175" s="2411"/>
      <c r="D175" s="2412"/>
      <c r="E175" s="2"/>
      <c r="F175" s="2"/>
      <c r="G175" s="2">
        <v>14924</v>
      </c>
      <c r="H175" s="2">
        <v>319240</v>
      </c>
      <c r="I175" s="1005">
        <v>1477.4</v>
      </c>
      <c r="J175" s="999"/>
      <c r="K175" s="997"/>
      <c r="L175" s="372">
        <v>1343</v>
      </c>
      <c r="M175" s="372">
        <f>I175-L175</f>
        <v>134.40000000000009</v>
      </c>
      <c r="N175" s="194">
        <v>134.4</v>
      </c>
      <c r="O175" s="194"/>
      <c r="P175" s="194"/>
      <c r="T175" s="998"/>
    </row>
    <row r="176" spans="1:20" s="539" customFormat="1" ht="15.6" x14ac:dyDescent="0.3">
      <c r="A176" s="2404" t="s">
        <v>824</v>
      </c>
      <c r="B176" s="2405"/>
      <c r="C176" s="2405"/>
      <c r="D176" s="2406"/>
      <c r="E176" s="990"/>
      <c r="F176" s="990"/>
      <c r="G176" s="990">
        <v>14935</v>
      </c>
      <c r="H176" s="990"/>
      <c r="I176" s="1003">
        <f>I177+I178</f>
        <v>128968.7</v>
      </c>
      <c r="J176" s="992">
        <v>2024</v>
      </c>
      <c r="K176" s="993">
        <f>I176</f>
        <v>128968.7</v>
      </c>
      <c r="L176" s="1002">
        <f>L177+L178</f>
        <v>0</v>
      </c>
      <c r="M176" s="1002">
        <f t="shared" ref="M176" si="53">SUM(M177:M178)</f>
        <v>128968.7</v>
      </c>
      <c r="N176" s="1003">
        <f t="shared" ref="N176:P176" si="54">N177+N178</f>
        <v>1153.7</v>
      </c>
      <c r="O176" s="1003">
        <f t="shared" si="54"/>
        <v>25563</v>
      </c>
      <c r="P176" s="1003">
        <f t="shared" si="54"/>
        <v>33907.5</v>
      </c>
      <c r="T176" s="998"/>
    </row>
    <row r="177" spans="1:20" s="1" customFormat="1" ht="28.95" customHeight="1" x14ac:dyDescent="0.3">
      <c r="A177" s="2410" t="s">
        <v>825</v>
      </c>
      <c r="B177" s="2411"/>
      <c r="C177" s="2411"/>
      <c r="D177" s="2412"/>
      <c r="E177" s="2"/>
      <c r="F177" s="2"/>
      <c r="G177" s="2">
        <v>14935</v>
      </c>
      <c r="H177" s="2">
        <v>319230</v>
      </c>
      <c r="I177" s="1005">
        <v>127815</v>
      </c>
      <c r="J177" s="999"/>
      <c r="K177" s="997"/>
      <c r="L177" s="372">
        <v>0</v>
      </c>
      <c r="M177" s="372">
        <f>I177-L177</f>
        <v>127815</v>
      </c>
      <c r="N177" s="194"/>
      <c r="O177" s="194">
        <v>25563</v>
      </c>
      <c r="P177" s="194">
        <v>33907.5</v>
      </c>
      <c r="T177" s="998"/>
    </row>
    <row r="178" spans="1:20" s="1" customFormat="1" ht="28.95" customHeight="1" x14ac:dyDescent="0.3">
      <c r="A178" s="2410" t="s">
        <v>826</v>
      </c>
      <c r="B178" s="2411"/>
      <c r="C178" s="2411"/>
      <c r="D178" s="2412"/>
      <c r="E178" s="2"/>
      <c r="F178" s="2"/>
      <c r="G178" s="2">
        <v>14935</v>
      </c>
      <c r="H178" s="2">
        <v>319240</v>
      </c>
      <c r="I178" s="1005">
        <v>1153.7</v>
      </c>
      <c r="J178" s="999"/>
      <c r="K178" s="997"/>
      <c r="L178" s="372">
        <v>0</v>
      </c>
      <c r="M178" s="372">
        <f>I178-L178</f>
        <v>1153.7</v>
      </c>
      <c r="N178" s="194">
        <v>1153.7</v>
      </c>
      <c r="O178" s="194"/>
      <c r="P178" s="194"/>
      <c r="T178" s="998"/>
    </row>
    <row r="179" spans="1:20" s="539" customFormat="1" ht="15.6" x14ac:dyDescent="0.3">
      <c r="A179" s="2404" t="s">
        <v>827</v>
      </c>
      <c r="B179" s="2405"/>
      <c r="C179" s="2405"/>
      <c r="D179" s="2406"/>
      <c r="E179" s="990"/>
      <c r="F179" s="990"/>
      <c r="G179" s="990"/>
      <c r="H179" s="990"/>
      <c r="I179" s="1003">
        <f>SUM(I180:I181)</f>
        <v>20718.2</v>
      </c>
      <c r="J179" s="992"/>
      <c r="K179" s="991">
        <f>SUM(K180:K181)</f>
        <v>20718.2</v>
      </c>
      <c r="L179" s="1002">
        <f>SUM(L180:L181)</f>
        <v>5718.2</v>
      </c>
      <c r="M179" s="1002">
        <f t="shared" ref="M179:P179" si="55">SUM(M180:M181)</f>
        <v>15000</v>
      </c>
      <c r="N179" s="1002">
        <f t="shared" si="55"/>
        <v>15000</v>
      </c>
      <c r="O179" s="1002">
        <f t="shared" si="55"/>
        <v>0</v>
      </c>
      <c r="P179" s="1002">
        <f t="shared" si="55"/>
        <v>0</v>
      </c>
      <c r="T179" s="998"/>
    </row>
    <row r="180" spans="1:20" s="1" customFormat="1" ht="28.95" customHeight="1" x14ac:dyDescent="0.3">
      <c r="A180" s="2410" t="s">
        <v>828</v>
      </c>
      <c r="B180" s="2411"/>
      <c r="C180" s="2411"/>
      <c r="D180" s="2412"/>
      <c r="E180" s="2"/>
      <c r="F180" s="2"/>
      <c r="G180" s="2">
        <v>14921</v>
      </c>
      <c r="H180" s="2">
        <v>319230</v>
      </c>
      <c r="I180" s="1005">
        <v>20000</v>
      </c>
      <c r="J180" s="773">
        <v>2023</v>
      </c>
      <c r="K180" s="997">
        <f>I180</f>
        <v>20000</v>
      </c>
      <c r="L180" s="372">
        <v>5000</v>
      </c>
      <c r="M180" s="372">
        <f>I180-L180</f>
        <v>15000</v>
      </c>
      <c r="N180" s="194">
        <v>15000</v>
      </c>
      <c r="O180" s="194"/>
      <c r="P180" s="194"/>
      <c r="T180" s="998"/>
    </row>
    <row r="181" spans="1:20" s="1" customFormat="1" ht="28.95" customHeight="1" x14ac:dyDescent="0.3">
      <c r="A181" s="2410" t="s">
        <v>828</v>
      </c>
      <c r="B181" s="2411"/>
      <c r="C181" s="2411"/>
      <c r="D181" s="2412"/>
      <c r="E181" s="2"/>
      <c r="F181" s="2"/>
      <c r="G181" s="2">
        <v>14921</v>
      </c>
      <c r="H181" s="2">
        <v>319240</v>
      </c>
      <c r="I181" s="1005">
        <v>718.2</v>
      </c>
      <c r="J181" s="773">
        <v>2023</v>
      </c>
      <c r="K181" s="997">
        <f>I181</f>
        <v>718.2</v>
      </c>
      <c r="L181" s="372">
        <v>718.2</v>
      </c>
      <c r="M181" s="372">
        <f>I181-L181</f>
        <v>0</v>
      </c>
      <c r="N181" s="194"/>
      <c r="O181" s="194"/>
      <c r="P181" s="194"/>
      <c r="T181" s="998"/>
    </row>
    <row r="182" spans="1:20" s="539" customFormat="1" ht="15.6" x14ac:dyDescent="0.3">
      <c r="A182" s="2404" t="s">
        <v>829</v>
      </c>
      <c r="B182" s="2405"/>
      <c r="C182" s="2405"/>
      <c r="D182" s="2406"/>
      <c r="E182" s="990"/>
      <c r="F182" s="990"/>
      <c r="G182" s="990"/>
      <c r="H182" s="990"/>
      <c r="I182" s="1003">
        <f>SUM(I183:I184)</f>
        <v>21021.8</v>
      </c>
      <c r="J182" s="992"/>
      <c r="K182" s="991">
        <f>SUM(K183:K184)</f>
        <v>21021.8</v>
      </c>
      <c r="L182" s="1002">
        <f>SUM(L183:L184)</f>
        <v>1021.8</v>
      </c>
      <c r="M182" s="1002">
        <f t="shared" ref="M182:P182" si="56">SUM(M183:M184)</f>
        <v>20000</v>
      </c>
      <c r="N182" s="1002">
        <f t="shared" si="56"/>
        <v>20000</v>
      </c>
      <c r="O182" s="1002">
        <f t="shared" si="56"/>
        <v>0</v>
      </c>
      <c r="P182" s="1002">
        <f t="shared" si="56"/>
        <v>0</v>
      </c>
      <c r="T182" s="998"/>
    </row>
    <row r="183" spans="1:20" s="1" customFormat="1" ht="33" customHeight="1" x14ac:dyDescent="0.3">
      <c r="A183" s="2410" t="s">
        <v>830</v>
      </c>
      <c r="B183" s="2411"/>
      <c r="C183" s="2411"/>
      <c r="D183" s="2412"/>
      <c r="E183" s="2"/>
      <c r="F183" s="2"/>
      <c r="G183" s="2">
        <v>14929</v>
      </c>
      <c r="H183" s="2">
        <v>319230</v>
      </c>
      <c r="I183" s="1005">
        <v>20000</v>
      </c>
      <c r="J183" s="773">
        <v>2023</v>
      </c>
      <c r="K183" s="997">
        <f>I183</f>
        <v>20000</v>
      </c>
      <c r="L183" s="372">
        <v>0</v>
      </c>
      <c r="M183" s="372">
        <f>I183-L183</f>
        <v>20000</v>
      </c>
      <c r="N183" s="194">
        <v>20000</v>
      </c>
      <c r="O183" s="194"/>
      <c r="P183" s="194"/>
    </row>
    <row r="184" spans="1:20" s="1" customFormat="1" ht="33" customHeight="1" x14ac:dyDescent="0.3">
      <c r="A184" s="2410" t="s">
        <v>830</v>
      </c>
      <c r="B184" s="2411"/>
      <c r="C184" s="2411"/>
      <c r="D184" s="2412"/>
      <c r="E184" s="2"/>
      <c r="F184" s="2"/>
      <c r="G184" s="2">
        <v>14929</v>
      </c>
      <c r="H184" s="2">
        <v>319240</v>
      </c>
      <c r="I184" s="1005">
        <v>1021.8</v>
      </c>
      <c r="J184" s="773">
        <v>2023</v>
      </c>
      <c r="K184" s="997">
        <f>I184</f>
        <v>1021.8</v>
      </c>
      <c r="L184" s="372">
        <v>1021.8</v>
      </c>
      <c r="M184" s="372">
        <f>I184-L184</f>
        <v>0</v>
      </c>
      <c r="N184" s="194"/>
      <c r="O184" s="194"/>
      <c r="P184" s="194"/>
    </row>
    <row r="185" spans="1:20" s="539" customFormat="1" ht="33.6" customHeight="1" x14ac:dyDescent="0.3">
      <c r="A185" s="2404" t="s">
        <v>831</v>
      </c>
      <c r="B185" s="2405"/>
      <c r="C185" s="2405"/>
      <c r="D185" s="2406"/>
      <c r="E185" s="990"/>
      <c r="F185" s="990"/>
      <c r="G185" s="990">
        <v>14923</v>
      </c>
      <c r="H185" s="990"/>
      <c r="I185" s="1003">
        <v>6731.5</v>
      </c>
      <c r="J185" s="992">
        <v>2024</v>
      </c>
      <c r="K185" s="993">
        <f>I185</f>
        <v>6731.5</v>
      </c>
      <c r="L185" s="1002">
        <f>SUM(L186:L187)</f>
        <v>100</v>
      </c>
      <c r="M185" s="1002">
        <f t="shared" ref="M185" si="57">SUM(M186:M187)</f>
        <v>6631.5</v>
      </c>
      <c r="N185" s="1003">
        <f t="shared" ref="N185:P185" si="58">N186+N187</f>
        <v>5345.2</v>
      </c>
      <c r="O185" s="1003">
        <f t="shared" si="58"/>
        <v>1286.3</v>
      </c>
      <c r="P185" s="1003">
        <f t="shared" si="58"/>
        <v>0</v>
      </c>
    </row>
    <row r="186" spans="1:20" s="1" customFormat="1" ht="15.6" x14ac:dyDescent="0.3">
      <c r="A186" s="2410" t="s">
        <v>832</v>
      </c>
      <c r="B186" s="2411"/>
      <c r="C186" s="2411"/>
      <c r="D186" s="2412"/>
      <c r="E186" s="2"/>
      <c r="F186" s="2"/>
      <c r="G186" s="2">
        <v>14923</v>
      </c>
      <c r="H186" s="2">
        <v>319230</v>
      </c>
      <c r="I186" s="1005">
        <f>6731.5-171.9</f>
        <v>6559.6</v>
      </c>
      <c r="J186" s="999"/>
      <c r="K186" s="997"/>
      <c r="L186" s="372"/>
      <c r="M186" s="372">
        <f>I186-L186</f>
        <v>6559.6</v>
      </c>
      <c r="N186" s="194">
        <v>5145.2</v>
      </c>
      <c r="O186" s="194">
        <v>1286.3</v>
      </c>
      <c r="P186" s="194"/>
    </row>
    <row r="187" spans="1:20" s="1" customFormat="1" ht="15.6" x14ac:dyDescent="0.3">
      <c r="A187" s="2410" t="s">
        <v>833</v>
      </c>
      <c r="B187" s="2411"/>
      <c r="C187" s="2411"/>
      <c r="D187" s="2412"/>
      <c r="E187" s="2"/>
      <c r="F187" s="2"/>
      <c r="G187" s="2">
        <v>14923</v>
      </c>
      <c r="H187" s="2">
        <v>319240</v>
      </c>
      <c r="I187" s="1005">
        <v>171.9</v>
      </c>
      <c r="J187" s="999"/>
      <c r="K187" s="997"/>
      <c r="L187" s="372">
        <v>100</v>
      </c>
      <c r="M187" s="372">
        <f>I187-L187</f>
        <v>71.900000000000006</v>
      </c>
      <c r="N187" s="194">
        <v>200</v>
      </c>
      <c r="O187" s="194"/>
      <c r="P187" s="194"/>
    </row>
    <row r="188" spans="1:20" x14ac:dyDescent="0.25">
      <c r="A188" s="987"/>
      <c r="B188" s="987"/>
      <c r="C188" s="987"/>
      <c r="D188" s="987"/>
      <c r="E188" s="988"/>
      <c r="F188" s="988"/>
      <c r="G188" s="988"/>
      <c r="H188" s="988"/>
      <c r="I188" s="989"/>
      <c r="J188" s="989"/>
      <c r="K188" s="989"/>
      <c r="L188" s="989"/>
      <c r="M188" s="989"/>
      <c r="N188" s="989"/>
      <c r="O188" s="989"/>
      <c r="P188" s="989"/>
    </row>
    <row r="189" spans="1:20" x14ac:dyDescent="0.25">
      <c r="A189" s="987"/>
      <c r="B189" s="987"/>
      <c r="C189" s="987"/>
      <c r="D189" s="987"/>
      <c r="E189" s="988"/>
      <c r="F189" s="988"/>
      <c r="G189" s="988"/>
      <c r="H189" s="988"/>
      <c r="I189" s="989"/>
      <c r="J189" s="989"/>
      <c r="K189" s="989"/>
      <c r="L189" s="989"/>
      <c r="M189" s="989"/>
      <c r="N189" s="989"/>
      <c r="O189" s="989"/>
      <c r="P189" s="989"/>
    </row>
    <row r="190" spans="1:20" x14ac:dyDescent="0.25">
      <c r="A190" s="987"/>
      <c r="B190" s="987"/>
      <c r="C190" s="987"/>
      <c r="D190" s="987"/>
      <c r="E190" s="988"/>
      <c r="F190" s="988"/>
      <c r="G190" s="988"/>
      <c r="H190" s="988"/>
      <c r="I190" s="989"/>
      <c r="J190" s="989"/>
      <c r="K190" s="989"/>
      <c r="L190" s="989"/>
      <c r="M190" s="989"/>
      <c r="N190" s="989"/>
      <c r="O190" s="989"/>
      <c r="P190" s="989"/>
    </row>
    <row r="191" spans="1:20" x14ac:dyDescent="0.25">
      <c r="A191" s="987"/>
      <c r="B191" s="987"/>
      <c r="C191" s="987"/>
      <c r="D191" s="987"/>
      <c r="E191" s="988"/>
      <c r="F191" s="988"/>
      <c r="G191" s="988"/>
      <c r="H191" s="988"/>
      <c r="I191" s="989"/>
      <c r="J191" s="989"/>
      <c r="K191" s="989"/>
      <c r="L191" s="989"/>
      <c r="M191" s="989"/>
      <c r="N191" s="989"/>
      <c r="O191" s="989"/>
      <c r="P191" s="989"/>
    </row>
    <row r="192" spans="1:20" x14ac:dyDescent="0.25">
      <c r="A192" s="987"/>
      <c r="B192" s="987"/>
      <c r="C192" s="987"/>
      <c r="D192" s="987"/>
      <c r="E192" s="988"/>
      <c r="F192" s="988"/>
      <c r="G192" s="988"/>
      <c r="H192" s="988"/>
      <c r="I192" s="989"/>
      <c r="J192" s="989"/>
      <c r="K192" s="989"/>
      <c r="L192" s="989"/>
      <c r="M192" s="989"/>
      <c r="N192" s="989"/>
      <c r="O192" s="989"/>
      <c r="P192" s="989"/>
    </row>
    <row r="193" spans="1:16" x14ac:dyDescent="0.25">
      <c r="A193" s="987"/>
      <c r="B193" s="987"/>
      <c r="C193" s="987"/>
      <c r="D193" s="987"/>
      <c r="E193" s="988"/>
      <c r="F193" s="988"/>
      <c r="G193" s="988"/>
      <c r="H193" s="988"/>
      <c r="I193" s="989"/>
      <c r="J193" s="989"/>
      <c r="K193" s="989"/>
      <c r="L193" s="989"/>
      <c r="M193" s="989"/>
      <c r="N193" s="989"/>
      <c r="O193" s="989"/>
      <c r="P193" s="989"/>
    </row>
    <row r="194" spans="1:16" x14ac:dyDescent="0.25">
      <c r="A194" s="987"/>
      <c r="B194" s="987"/>
      <c r="C194" s="987"/>
      <c r="D194" s="987"/>
      <c r="E194" s="988"/>
      <c r="F194" s="988"/>
      <c r="G194" s="988"/>
      <c r="H194" s="988"/>
      <c r="I194" s="989"/>
      <c r="J194" s="989"/>
      <c r="K194" s="989"/>
      <c r="L194" s="989"/>
      <c r="M194" s="989"/>
      <c r="N194" s="989"/>
      <c r="O194" s="989"/>
      <c r="P194" s="989"/>
    </row>
    <row r="195" spans="1:16" x14ac:dyDescent="0.25">
      <c r="A195" s="987"/>
      <c r="B195" s="987"/>
      <c r="C195" s="987"/>
      <c r="D195" s="987"/>
      <c r="E195" s="988"/>
      <c r="F195" s="988"/>
      <c r="G195" s="988"/>
      <c r="H195" s="988"/>
      <c r="I195" s="989"/>
      <c r="J195" s="989"/>
      <c r="K195" s="989"/>
      <c r="L195" s="989"/>
      <c r="M195" s="989"/>
      <c r="N195" s="989"/>
      <c r="O195" s="989"/>
      <c r="P195" s="989"/>
    </row>
    <row r="196" spans="1:16" x14ac:dyDescent="0.25">
      <c r="A196" s="987"/>
      <c r="B196" s="987"/>
      <c r="C196" s="987"/>
      <c r="D196" s="987"/>
      <c r="E196" s="988"/>
      <c r="F196" s="988"/>
      <c r="G196" s="988"/>
      <c r="H196" s="988"/>
      <c r="I196" s="989"/>
      <c r="J196" s="989"/>
      <c r="K196" s="989"/>
      <c r="L196" s="989"/>
      <c r="M196" s="989"/>
      <c r="N196" s="989"/>
      <c r="O196" s="989"/>
      <c r="P196" s="989"/>
    </row>
    <row r="197" spans="1:16" x14ac:dyDescent="0.25">
      <c r="A197" s="987"/>
      <c r="B197" s="987"/>
      <c r="C197" s="987"/>
      <c r="D197" s="987"/>
      <c r="E197" s="988"/>
      <c r="F197" s="988"/>
      <c r="G197" s="988"/>
      <c r="H197" s="988"/>
      <c r="I197" s="989"/>
      <c r="J197" s="989"/>
      <c r="K197" s="989"/>
      <c r="L197" s="989"/>
      <c r="M197" s="989"/>
      <c r="N197" s="989"/>
      <c r="O197" s="989"/>
      <c r="P197" s="989"/>
    </row>
    <row r="198" spans="1:16" x14ac:dyDescent="0.25">
      <c r="A198" s="987"/>
      <c r="B198" s="987"/>
      <c r="C198" s="987"/>
      <c r="D198" s="987"/>
      <c r="E198" s="988"/>
      <c r="F198" s="988"/>
      <c r="G198" s="988"/>
      <c r="H198" s="988"/>
      <c r="I198" s="989"/>
      <c r="J198" s="989"/>
      <c r="K198" s="989"/>
      <c r="L198" s="989"/>
      <c r="M198" s="989"/>
      <c r="N198" s="989"/>
      <c r="O198" s="989"/>
      <c r="P198" s="989"/>
    </row>
    <row r="199" spans="1:16" x14ac:dyDescent="0.25">
      <c r="A199" s="987"/>
      <c r="B199" s="987"/>
      <c r="C199" s="987"/>
      <c r="D199" s="987"/>
      <c r="E199" s="988"/>
      <c r="F199" s="988"/>
      <c r="G199" s="988"/>
      <c r="H199" s="988"/>
      <c r="I199" s="989"/>
      <c r="J199" s="989"/>
      <c r="K199" s="989"/>
      <c r="L199" s="989"/>
      <c r="M199" s="989"/>
      <c r="N199" s="989"/>
      <c r="O199" s="989"/>
      <c r="P199" s="989"/>
    </row>
    <row r="200" spans="1:16" x14ac:dyDescent="0.25">
      <c r="A200" s="987"/>
      <c r="B200" s="987"/>
      <c r="C200" s="987"/>
      <c r="D200" s="987"/>
      <c r="E200" s="988"/>
      <c r="F200" s="988"/>
      <c r="G200" s="988"/>
      <c r="H200" s="988"/>
      <c r="I200" s="989"/>
      <c r="J200" s="989"/>
      <c r="K200" s="989"/>
      <c r="L200" s="989"/>
      <c r="M200" s="989"/>
      <c r="N200" s="989"/>
      <c r="O200" s="989"/>
      <c r="P200" s="989"/>
    </row>
    <row r="201" spans="1:16" x14ac:dyDescent="0.25">
      <c r="A201" s="987"/>
      <c r="B201" s="987"/>
      <c r="C201" s="987"/>
      <c r="D201" s="987"/>
      <c r="E201" s="988"/>
      <c r="F201" s="988"/>
      <c r="G201" s="988"/>
      <c r="H201" s="988"/>
      <c r="I201" s="989"/>
      <c r="J201" s="989"/>
      <c r="K201" s="989"/>
      <c r="L201" s="989"/>
      <c r="M201" s="989"/>
      <c r="N201" s="989"/>
      <c r="O201" s="989"/>
      <c r="P201" s="989"/>
    </row>
    <row r="202" spans="1:16" x14ac:dyDescent="0.25">
      <c r="A202" s="987"/>
      <c r="B202" s="987"/>
      <c r="C202" s="987"/>
      <c r="D202" s="987"/>
      <c r="E202" s="988"/>
      <c r="F202" s="988"/>
      <c r="G202" s="988"/>
      <c r="H202" s="988"/>
      <c r="I202" s="989"/>
      <c r="J202" s="989"/>
      <c r="K202" s="989"/>
      <c r="L202" s="989"/>
      <c r="M202" s="989"/>
      <c r="N202" s="989"/>
      <c r="O202" s="989"/>
      <c r="P202" s="989"/>
    </row>
    <row r="203" spans="1:16" x14ac:dyDescent="0.25">
      <c r="A203" s="987"/>
      <c r="B203" s="987"/>
      <c r="C203" s="987"/>
      <c r="D203" s="987"/>
      <c r="E203" s="988"/>
      <c r="F203" s="988"/>
      <c r="G203" s="988"/>
      <c r="H203" s="988"/>
      <c r="I203" s="989"/>
      <c r="J203" s="989"/>
      <c r="K203" s="989"/>
      <c r="L203" s="989"/>
      <c r="M203" s="989"/>
      <c r="N203" s="989"/>
      <c r="O203" s="989"/>
      <c r="P203" s="989"/>
    </row>
    <row r="204" spans="1:16" x14ac:dyDescent="0.25">
      <c r="A204" s="987"/>
      <c r="B204" s="987"/>
      <c r="C204" s="987"/>
      <c r="D204" s="987"/>
      <c r="E204" s="988"/>
      <c r="F204" s="988"/>
      <c r="G204" s="988"/>
      <c r="H204" s="988"/>
      <c r="I204" s="989"/>
      <c r="J204" s="989"/>
      <c r="K204" s="989"/>
      <c r="L204" s="989"/>
      <c r="M204" s="989"/>
      <c r="N204" s="989"/>
      <c r="O204" s="989"/>
      <c r="P204" s="989"/>
    </row>
    <row r="206" spans="1:16" s="300" customFormat="1" x14ac:dyDescent="0.3">
      <c r="A206" s="2413" t="s">
        <v>46</v>
      </c>
      <c r="B206" s="2414"/>
      <c r="C206" s="2414"/>
      <c r="D206" s="2414"/>
      <c r="E206" s="2414"/>
      <c r="F206" s="2414"/>
      <c r="G206" s="2414"/>
      <c r="H206" s="2414"/>
      <c r="I206" s="2414"/>
      <c r="J206" s="2414"/>
      <c r="K206" s="2414"/>
      <c r="L206" s="2414"/>
      <c r="M206" s="2414"/>
      <c r="N206" s="2414"/>
      <c r="O206" s="2414"/>
      <c r="P206" s="2415"/>
    </row>
    <row r="207" spans="1:16" s="300" customFormat="1" x14ac:dyDescent="0.3">
      <c r="A207" s="2390" t="s">
        <v>47</v>
      </c>
      <c r="B207" s="2391"/>
      <c r="C207" s="2391"/>
      <c r="D207" s="2391"/>
      <c r="E207" s="2391"/>
      <c r="F207" s="2391"/>
      <c r="G207" s="2391"/>
      <c r="H207" s="2391"/>
      <c r="I207" s="2391"/>
      <c r="J207" s="2391"/>
      <c r="K207" s="2391"/>
      <c r="L207" s="2391"/>
      <c r="M207" s="2391"/>
      <c r="N207" s="2391"/>
      <c r="O207" s="2391"/>
      <c r="P207" s="2392"/>
    </row>
    <row r="208" spans="1:16" s="300" customFormat="1" x14ac:dyDescent="0.3">
      <c r="A208" s="2390" t="s">
        <v>48</v>
      </c>
      <c r="B208" s="2391"/>
      <c r="C208" s="2391"/>
      <c r="D208" s="2391"/>
      <c r="E208" s="2391"/>
      <c r="F208" s="2391"/>
      <c r="G208" s="2391"/>
      <c r="H208" s="2391"/>
      <c r="I208" s="2391"/>
      <c r="J208" s="2391"/>
      <c r="K208" s="2391"/>
      <c r="L208" s="2391"/>
      <c r="M208" s="2391"/>
      <c r="N208" s="2391"/>
      <c r="O208" s="2391"/>
      <c r="P208" s="2392"/>
    </row>
    <row r="209" spans="1:16" s="300" customFormat="1" x14ac:dyDescent="0.3">
      <c r="A209" s="2393" t="s">
        <v>49</v>
      </c>
      <c r="B209" s="2394"/>
      <c r="C209" s="2394"/>
      <c r="D209" s="2394"/>
      <c r="E209" s="2394"/>
      <c r="F209" s="2394"/>
      <c r="G209" s="2394"/>
      <c r="H209" s="2394"/>
      <c r="I209" s="2394"/>
      <c r="J209" s="2394"/>
      <c r="K209" s="2394"/>
      <c r="L209" s="2394"/>
      <c r="M209" s="2394"/>
      <c r="N209" s="2394"/>
      <c r="O209" s="2394"/>
      <c r="P209" s="2395"/>
    </row>
    <row r="211" spans="1:16" x14ac:dyDescent="0.25">
      <c r="A211" s="2396" t="s">
        <v>569</v>
      </c>
      <c r="B211" s="2396"/>
      <c r="C211" s="2396"/>
      <c r="D211" s="2396"/>
      <c r="E211" s="2396"/>
      <c r="F211" s="2396"/>
      <c r="G211" s="2396"/>
      <c r="H211" s="2396"/>
      <c r="I211" s="2396"/>
      <c r="J211" s="2396"/>
      <c r="K211" s="2396"/>
      <c r="L211" s="2396"/>
      <c r="M211" s="2396"/>
      <c r="N211" s="2396"/>
      <c r="O211" s="2396"/>
      <c r="P211" s="2396"/>
    </row>
    <row r="212" spans="1:16" x14ac:dyDescent="0.25">
      <c r="A212" s="368"/>
      <c r="C212" s="368"/>
      <c r="D212" s="368"/>
      <c r="E212" s="368"/>
      <c r="F212" s="368"/>
      <c r="G212" s="368"/>
      <c r="H212" s="368"/>
      <c r="I212" s="368"/>
      <c r="J212" s="368"/>
      <c r="K212" s="368"/>
      <c r="L212" s="368"/>
      <c r="M212" s="368"/>
      <c r="N212" s="368"/>
      <c r="O212" s="368"/>
      <c r="P212" s="368"/>
    </row>
  </sheetData>
  <mergeCells count="541">
    <mergeCell ref="A181:D181"/>
    <mergeCell ref="A182:D182"/>
    <mergeCell ref="A183:D183"/>
    <mergeCell ref="A184:D184"/>
    <mergeCell ref="A185:D185"/>
    <mergeCell ref="A186:D186"/>
    <mergeCell ref="A187:D187"/>
    <mergeCell ref="A206:P206"/>
    <mergeCell ref="A207:P207"/>
    <mergeCell ref="A208:P208"/>
    <mergeCell ref="A209:P209"/>
    <mergeCell ref="A211:P211"/>
    <mergeCell ref="A161:D161"/>
    <mergeCell ref="A162:D162"/>
    <mergeCell ref="A163:D163"/>
    <mergeCell ref="A164:D164"/>
    <mergeCell ref="A165:D165"/>
    <mergeCell ref="A166:D166"/>
    <mergeCell ref="A167:D167"/>
    <mergeCell ref="A168:D168"/>
    <mergeCell ref="A169:D169"/>
    <mergeCell ref="A170:D170"/>
    <mergeCell ref="A171:D171"/>
    <mergeCell ref="A172:D172"/>
    <mergeCell ref="A173:D173"/>
    <mergeCell ref="A174:D174"/>
    <mergeCell ref="A175:D175"/>
    <mergeCell ref="A176:D176"/>
    <mergeCell ref="A177:D177"/>
    <mergeCell ref="A178:D178"/>
    <mergeCell ref="A179:D179"/>
    <mergeCell ref="A180:D180"/>
    <mergeCell ref="A159:D160"/>
    <mergeCell ref="E159:H159"/>
    <mergeCell ref="I159:I160"/>
    <mergeCell ref="J159:J160"/>
    <mergeCell ref="K159:K160"/>
    <mergeCell ref="M159:M160"/>
    <mergeCell ref="A156:D156"/>
    <mergeCell ref="G156:H156"/>
    <mergeCell ref="K156:L156"/>
    <mergeCell ref="M156:N156"/>
    <mergeCell ref="O156:P156"/>
    <mergeCell ref="A158:P158"/>
    <mergeCell ref="A154:D154"/>
    <mergeCell ref="G154:H154"/>
    <mergeCell ref="K154:L154"/>
    <mergeCell ref="M154:N154"/>
    <mergeCell ref="O154:P154"/>
    <mergeCell ref="A155:D155"/>
    <mergeCell ref="G155:H155"/>
    <mergeCell ref="K155:L155"/>
    <mergeCell ref="M155:N155"/>
    <mergeCell ref="O155:P155"/>
    <mergeCell ref="A152:D152"/>
    <mergeCell ref="G152:H152"/>
    <mergeCell ref="K152:L152"/>
    <mergeCell ref="M152:N152"/>
    <mergeCell ref="O152:P152"/>
    <mergeCell ref="A153:D153"/>
    <mergeCell ref="G153:H153"/>
    <mergeCell ref="K153:L153"/>
    <mergeCell ref="M153:N153"/>
    <mergeCell ref="O153:P153"/>
    <mergeCell ref="A150:D150"/>
    <mergeCell ref="G150:H150"/>
    <mergeCell ref="K150:L150"/>
    <mergeCell ref="M150:N150"/>
    <mergeCell ref="O150:P150"/>
    <mergeCell ref="A151:D151"/>
    <mergeCell ref="G151:H151"/>
    <mergeCell ref="K151:L151"/>
    <mergeCell ref="M151:N151"/>
    <mergeCell ref="O151:P151"/>
    <mergeCell ref="A148:D148"/>
    <mergeCell ref="G148:H148"/>
    <mergeCell ref="K148:L148"/>
    <mergeCell ref="M148:N148"/>
    <mergeCell ref="O148:P148"/>
    <mergeCell ref="A149:D149"/>
    <mergeCell ref="G149:H149"/>
    <mergeCell ref="K149:L149"/>
    <mergeCell ref="M149:N149"/>
    <mergeCell ref="O149:P149"/>
    <mergeCell ref="A146:D146"/>
    <mergeCell ref="G146:H146"/>
    <mergeCell ref="K146:L146"/>
    <mergeCell ref="M146:N146"/>
    <mergeCell ref="O146:P146"/>
    <mergeCell ref="A147:D147"/>
    <mergeCell ref="G147:H147"/>
    <mergeCell ref="K147:L147"/>
    <mergeCell ref="M147:N147"/>
    <mergeCell ref="O147:P147"/>
    <mergeCell ref="A144:D144"/>
    <mergeCell ref="G144:H144"/>
    <mergeCell ref="K144:L144"/>
    <mergeCell ref="M144:N144"/>
    <mergeCell ref="O144:P144"/>
    <mergeCell ref="A145:D145"/>
    <mergeCell ref="G145:H145"/>
    <mergeCell ref="K145:L145"/>
    <mergeCell ref="M145:N145"/>
    <mergeCell ref="O145:P145"/>
    <mergeCell ref="A142:D142"/>
    <mergeCell ref="G142:H142"/>
    <mergeCell ref="K142:L142"/>
    <mergeCell ref="M142:N142"/>
    <mergeCell ref="O142:P142"/>
    <mergeCell ref="A143:D143"/>
    <mergeCell ref="G143:H143"/>
    <mergeCell ref="K143:L143"/>
    <mergeCell ref="M143:N143"/>
    <mergeCell ref="O143:P143"/>
    <mergeCell ref="A140:D140"/>
    <mergeCell ref="G140:H140"/>
    <mergeCell ref="K140:L140"/>
    <mergeCell ref="M140:N140"/>
    <mergeCell ref="O140:P140"/>
    <mergeCell ref="A141:D141"/>
    <mergeCell ref="G141:H141"/>
    <mergeCell ref="K141:L141"/>
    <mergeCell ref="M141:N141"/>
    <mergeCell ref="O141:P141"/>
    <mergeCell ref="A138:D138"/>
    <mergeCell ref="G138:H138"/>
    <mergeCell ref="K138:L138"/>
    <mergeCell ref="M138:N138"/>
    <mergeCell ref="O138:P138"/>
    <mergeCell ref="A139:D139"/>
    <mergeCell ref="G139:H139"/>
    <mergeCell ref="K139:L139"/>
    <mergeCell ref="M139:N139"/>
    <mergeCell ref="O139:P139"/>
    <mergeCell ref="A136:D136"/>
    <mergeCell ref="K136:L136"/>
    <mergeCell ref="M136:N136"/>
    <mergeCell ref="O136:P136"/>
    <mergeCell ref="A137:D137"/>
    <mergeCell ref="G137:H137"/>
    <mergeCell ref="K137:L137"/>
    <mergeCell ref="M137:N137"/>
    <mergeCell ref="O137:P137"/>
    <mergeCell ref="A134:D134"/>
    <mergeCell ref="G134:H134"/>
    <mergeCell ref="K134:L134"/>
    <mergeCell ref="M134:N134"/>
    <mergeCell ref="O134:P134"/>
    <mergeCell ref="A135:D135"/>
    <mergeCell ref="G135:H135"/>
    <mergeCell ref="K135:L135"/>
    <mergeCell ref="M135:N135"/>
    <mergeCell ref="O135:P135"/>
    <mergeCell ref="A132:D132"/>
    <mergeCell ref="G132:H132"/>
    <mergeCell ref="K132:L132"/>
    <mergeCell ref="M132:N132"/>
    <mergeCell ref="O132:P132"/>
    <mergeCell ref="A133:D133"/>
    <mergeCell ref="G133:H133"/>
    <mergeCell ref="K133:L133"/>
    <mergeCell ref="M133:N133"/>
    <mergeCell ref="O133:P133"/>
    <mergeCell ref="A130:D130"/>
    <mergeCell ref="G130:H130"/>
    <mergeCell ref="K130:L130"/>
    <mergeCell ref="M130:N130"/>
    <mergeCell ref="O130:P130"/>
    <mergeCell ref="A131:D131"/>
    <mergeCell ref="G131:H131"/>
    <mergeCell ref="K131:L131"/>
    <mergeCell ref="M131:N131"/>
    <mergeCell ref="O131:P131"/>
    <mergeCell ref="A128:D128"/>
    <mergeCell ref="G128:H128"/>
    <mergeCell ref="K128:L128"/>
    <mergeCell ref="M128:N128"/>
    <mergeCell ref="O128:P128"/>
    <mergeCell ref="A129:D129"/>
    <mergeCell ref="G129:H129"/>
    <mergeCell ref="K129:L129"/>
    <mergeCell ref="M129:N129"/>
    <mergeCell ref="O129:P129"/>
    <mergeCell ref="A126:D126"/>
    <mergeCell ref="G126:H126"/>
    <mergeCell ref="K126:L126"/>
    <mergeCell ref="M126:N126"/>
    <mergeCell ref="O126:P126"/>
    <mergeCell ref="A127:D127"/>
    <mergeCell ref="G127:H127"/>
    <mergeCell ref="K127:L127"/>
    <mergeCell ref="M127:N127"/>
    <mergeCell ref="O127:P127"/>
    <mergeCell ref="A124:D124"/>
    <mergeCell ref="G124:H124"/>
    <mergeCell ref="K124:L124"/>
    <mergeCell ref="M124:N124"/>
    <mergeCell ref="O124:P124"/>
    <mergeCell ref="A125:D125"/>
    <mergeCell ref="G125:H125"/>
    <mergeCell ref="K125:L125"/>
    <mergeCell ref="M125:N125"/>
    <mergeCell ref="O125:P125"/>
    <mergeCell ref="A122:D122"/>
    <mergeCell ref="G122:H122"/>
    <mergeCell ref="K122:L122"/>
    <mergeCell ref="M122:N122"/>
    <mergeCell ref="O122:P122"/>
    <mergeCell ref="A123:D123"/>
    <mergeCell ref="G123:H123"/>
    <mergeCell ref="K123:L123"/>
    <mergeCell ref="M123:N123"/>
    <mergeCell ref="O123:P123"/>
    <mergeCell ref="A120:D120"/>
    <mergeCell ref="G120:H120"/>
    <mergeCell ref="K120:L120"/>
    <mergeCell ref="M120:N120"/>
    <mergeCell ref="O120:P120"/>
    <mergeCell ref="A121:D121"/>
    <mergeCell ref="G121:H121"/>
    <mergeCell ref="K121:L121"/>
    <mergeCell ref="M121:N121"/>
    <mergeCell ref="O121:P121"/>
    <mergeCell ref="A118:D118"/>
    <mergeCell ref="G118:H118"/>
    <mergeCell ref="K118:L118"/>
    <mergeCell ref="M118:N118"/>
    <mergeCell ref="O118:P118"/>
    <mergeCell ref="A119:D119"/>
    <mergeCell ref="G119:H119"/>
    <mergeCell ref="K119:L119"/>
    <mergeCell ref="M119:N119"/>
    <mergeCell ref="O119:P119"/>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O112:P112"/>
    <mergeCell ref="A113:D113"/>
    <mergeCell ref="G113:H113"/>
    <mergeCell ref="K113:L113"/>
    <mergeCell ref="M113:N113"/>
    <mergeCell ref="O113:P113"/>
    <mergeCell ref="A110:P110"/>
    <mergeCell ref="A111:D112"/>
    <mergeCell ref="E111:F111"/>
    <mergeCell ref="G111:H111"/>
    <mergeCell ref="K111:L111"/>
    <mergeCell ref="M111:N111"/>
    <mergeCell ref="O111:P111"/>
    <mergeCell ref="G112:H112"/>
    <mergeCell ref="K112:L112"/>
    <mergeCell ref="M112:N112"/>
    <mergeCell ref="C100:I100"/>
    <mergeCell ref="C101:I101"/>
    <mergeCell ref="C102:I102"/>
    <mergeCell ref="C103:I103"/>
    <mergeCell ref="C104:I104"/>
    <mergeCell ref="C105:I105"/>
    <mergeCell ref="A94:P94"/>
    <mergeCell ref="A95:A96"/>
    <mergeCell ref="B95:B96"/>
    <mergeCell ref="C95:I96"/>
    <mergeCell ref="J95:J96"/>
    <mergeCell ref="C97:I97"/>
    <mergeCell ref="C98:I98"/>
    <mergeCell ref="C99:I99"/>
    <mergeCell ref="A97:A100"/>
    <mergeCell ref="A101:A106"/>
    <mergeCell ref="C106:I106"/>
    <mergeCell ref="A90:P90"/>
    <mergeCell ref="A91:C91"/>
    <mergeCell ref="D91:P91"/>
    <mergeCell ref="A92:C92"/>
    <mergeCell ref="D92:P92"/>
    <mergeCell ref="A93:C93"/>
    <mergeCell ref="D93:P93"/>
    <mergeCell ref="A87:B87"/>
    <mergeCell ref="C87:N87"/>
    <mergeCell ref="O87:P87"/>
    <mergeCell ref="A88:B88"/>
    <mergeCell ref="C88:N88"/>
    <mergeCell ref="O88:P88"/>
    <mergeCell ref="A85:B85"/>
    <mergeCell ref="C85:N85"/>
    <mergeCell ref="O85:P85"/>
    <mergeCell ref="A86:B86"/>
    <mergeCell ref="C86:N86"/>
    <mergeCell ref="O86:P86"/>
    <mergeCell ref="A81:B81"/>
    <mergeCell ref="I81:J81"/>
    <mergeCell ref="A82:B82"/>
    <mergeCell ref="I82:J82"/>
    <mergeCell ref="A83:B83"/>
    <mergeCell ref="A84:P84"/>
    <mergeCell ref="A78:B78"/>
    <mergeCell ref="I78:J78"/>
    <mergeCell ref="A79:B79"/>
    <mergeCell ref="I79:J79"/>
    <mergeCell ref="A80:B80"/>
    <mergeCell ref="I80:J80"/>
    <mergeCell ref="A75:B75"/>
    <mergeCell ref="I75:J75"/>
    <mergeCell ref="A76:B76"/>
    <mergeCell ref="I76:J76"/>
    <mergeCell ref="A77:B77"/>
    <mergeCell ref="I77:J77"/>
    <mergeCell ref="A72:B72"/>
    <mergeCell ref="I72:J72"/>
    <mergeCell ref="A73:B73"/>
    <mergeCell ref="I73:J73"/>
    <mergeCell ref="A74:B74"/>
    <mergeCell ref="I74:J74"/>
    <mergeCell ref="A69:B69"/>
    <mergeCell ref="I69:J69"/>
    <mergeCell ref="A70:B70"/>
    <mergeCell ref="I70:J70"/>
    <mergeCell ref="A71:B71"/>
    <mergeCell ref="I71:J71"/>
    <mergeCell ref="A66:B66"/>
    <mergeCell ref="I66:J66"/>
    <mergeCell ref="A67:B67"/>
    <mergeCell ref="I67:J67"/>
    <mergeCell ref="A68:B68"/>
    <mergeCell ref="I68:J68"/>
    <mergeCell ref="A63:B63"/>
    <mergeCell ref="I63:J63"/>
    <mergeCell ref="A64:B64"/>
    <mergeCell ref="I64:J64"/>
    <mergeCell ref="A65:B65"/>
    <mergeCell ref="I65:J65"/>
    <mergeCell ref="A60:B60"/>
    <mergeCell ref="I60:J60"/>
    <mergeCell ref="A61:B61"/>
    <mergeCell ref="I61:J61"/>
    <mergeCell ref="A62:B62"/>
    <mergeCell ref="I62:J62"/>
    <mergeCell ref="A57:B57"/>
    <mergeCell ref="I57:J57"/>
    <mergeCell ref="A58:B58"/>
    <mergeCell ref="I58:J58"/>
    <mergeCell ref="A59:B59"/>
    <mergeCell ref="I59:J59"/>
    <mergeCell ref="A53:P53"/>
    <mergeCell ref="A54:B55"/>
    <mergeCell ref="C54:H54"/>
    <mergeCell ref="I54:J55"/>
    <mergeCell ref="A56:B56"/>
    <mergeCell ref="I56:J56"/>
    <mergeCell ref="A50:C50"/>
    <mergeCell ref="E50:F50"/>
    <mergeCell ref="G50:H50"/>
    <mergeCell ref="A51:C51"/>
    <mergeCell ref="E51:F51"/>
    <mergeCell ref="G51:H51"/>
    <mergeCell ref="A48:C48"/>
    <mergeCell ref="E48:F48"/>
    <mergeCell ref="G48:H48"/>
    <mergeCell ref="A49:C49"/>
    <mergeCell ref="E49:F49"/>
    <mergeCell ref="G49:H49"/>
    <mergeCell ref="A46:C46"/>
    <mergeCell ref="E46:F46"/>
    <mergeCell ref="G46:H46"/>
    <mergeCell ref="A47:C47"/>
    <mergeCell ref="E47:F47"/>
    <mergeCell ref="G47:H47"/>
    <mergeCell ref="A44:C44"/>
    <mergeCell ref="E44:F44"/>
    <mergeCell ref="G44:H44"/>
    <mergeCell ref="A45:C45"/>
    <mergeCell ref="E45:F45"/>
    <mergeCell ref="G45:H45"/>
    <mergeCell ref="A42:C42"/>
    <mergeCell ref="E42:F42"/>
    <mergeCell ref="G42:H42"/>
    <mergeCell ref="A43:C43"/>
    <mergeCell ref="E43:F43"/>
    <mergeCell ref="G43:H43"/>
    <mergeCell ref="A39:P39"/>
    <mergeCell ref="A40:C41"/>
    <mergeCell ref="D40:F40"/>
    <mergeCell ref="G40:J40"/>
    <mergeCell ref="K40:M40"/>
    <mergeCell ref="N40:P40"/>
    <mergeCell ref="E41:F41"/>
    <mergeCell ref="G41:H41"/>
    <mergeCell ref="A36:B36"/>
    <mergeCell ref="G36:H36"/>
    <mergeCell ref="K36:L36"/>
    <mergeCell ref="M36:N36"/>
    <mergeCell ref="O36:P36"/>
    <mergeCell ref="A37:B37"/>
    <mergeCell ref="G37:H37"/>
    <mergeCell ref="K37:L37"/>
    <mergeCell ref="M37:N37"/>
    <mergeCell ref="O37:P37"/>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27:B27"/>
    <mergeCell ref="G27:H27"/>
    <mergeCell ref="K27:L27"/>
    <mergeCell ref="M27:N27"/>
    <mergeCell ref="O27:P27"/>
    <mergeCell ref="A24:B24"/>
    <mergeCell ref="G24:H24"/>
    <mergeCell ref="K24:L24"/>
    <mergeCell ref="M24:N24"/>
    <mergeCell ref="O24:P24"/>
    <mergeCell ref="A25:B25"/>
    <mergeCell ref="G25:H25"/>
    <mergeCell ref="K25:L25"/>
    <mergeCell ref="M25:N25"/>
    <mergeCell ref="O25:P25"/>
    <mergeCell ref="A20:D20"/>
    <mergeCell ref="G20:H20"/>
    <mergeCell ref="K20:L20"/>
    <mergeCell ref="M20:N20"/>
    <mergeCell ref="O20:P20"/>
    <mergeCell ref="A22:B23"/>
    <mergeCell ref="C22:F22"/>
    <mergeCell ref="G22:H22"/>
    <mergeCell ref="K22:L22"/>
    <mergeCell ref="M22:N22"/>
    <mergeCell ref="O22:P22"/>
    <mergeCell ref="G23:H23"/>
    <mergeCell ref="K23:L23"/>
    <mergeCell ref="M23:N23"/>
    <mergeCell ref="O23:P23"/>
    <mergeCell ref="A18:D18"/>
    <mergeCell ref="G18:H18"/>
    <mergeCell ref="K18:L18"/>
    <mergeCell ref="M18:N18"/>
    <mergeCell ref="O18:P18"/>
    <mergeCell ref="A19:D19"/>
    <mergeCell ref="G19:H19"/>
    <mergeCell ref="K19:L19"/>
    <mergeCell ref="M19:N19"/>
    <mergeCell ref="O19:P19"/>
    <mergeCell ref="A16:D16"/>
    <mergeCell ref="G16:H16"/>
    <mergeCell ref="K16:L16"/>
    <mergeCell ref="M16:N16"/>
    <mergeCell ref="O16:P16"/>
    <mergeCell ref="A17:D17"/>
    <mergeCell ref="G17:H17"/>
    <mergeCell ref="K17:L17"/>
    <mergeCell ref="M17:N17"/>
    <mergeCell ref="O17:P17"/>
    <mergeCell ref="K12:L12"/>
    <mergeCell ref="M12:N12"/>
    <mergeCell ref="O12:P12"/>
    <mergeCell ref="G13:H13"/>
    <mergeCell ref="A15:D15"/>
    <mergeCell ref="G15:H15"/>
    <mergeCell ref="K15:L15"/>
    <mergeCell ref="M15:N15"/>
    <mergeCell ref="O15:P15"/>
    <mergeCell ref="A107:A108"/>
    <mergeCell ref="C107:I107"/>
    <mergeCell ref="C108:I108"/>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9"/>
  <sheetViews>
    <sheetView topLeftCell="A64" workbookViewId="0">
      <selection activeCell="A82" sqref="A82:XFD83"/>
    </sheetView>
  </sheetViews>
  <sheetFormatPr defaultColWidth="8.5546875" defaultRowHeight="15.6" x14ac:dyDescent="0.3"/>
  <cols>
    <col min="1" max="1" width="7.6640625" style="369" customWidth="1"/>
    <col min="2" max="2" width="11.5546875" style="369" customWidth="1"/>
    <col min="3" max="3" width="8.44140625" style="369" customWidth="1"/>
    <col min="4" max="4" width="10.5546875" style="369" customWidth="1"/>
    <col min="5" max="5" width="9.44140625" style="369" customWidth="1"/>
    <col min="6" max="6" width="10.88671875" style="369" customWidth="1"/>
    <col min="7" max="7" width="7.44140625" style="369" customWidth="1"/>
    <col min="8" max="8" width="5.5546875" style="369" customWidth="1"/>
    <col min="9" max="9" width="10.109375" style="369" customWidth="1"/>
    <col min="10" max="10" width="10.44140625" style="369" customWidth="1"/>
    <col min="11" max="11" width="8.33203125" style="369" customWidth="1"/>
    <col min="12" max="12" width="10" style="369" customWidth="1"/>
    <col min="13" max="13" width="7.77734375" style="369" customWidth="1"/>
    <col min="14" max="14" width="11.44140625" style="369" customWidth="1"/>
    <col min="15" max="15" width="10.5546875" style="369" customWidth="1"/>
    <col min="16" max="16" width="10.44140625" style="369" customWidth="1"/>
    <col min="17" max="16384" width="8.5546875" style="369"/>
  </cols>
  <sheetData>
    <row r="1" spans="1:16" x14ac:dyDescent="0.3">
      <c r="N1" s="2427" t="s">
        <v>68</v>
      </c>
      <c r="O1" s="2427"/>
      <c r="P1" s="2427"/>
    </row>
    <row r="2" spans="1:16" ht="17.399999999999999" x14ac:dyDescent="0.3">
      <c r="E2" s="2428" t="s">
        <v>30</v>
      </c>
      <c r="F2" s="2428"/>
      <c r="G2" s="2428"/>
      <c r="H2" s="2428"/>
      <c r="I2" s="2428"/>
      <c r="J2" s="2428"/>
    </row>
    <row r="3" spans="1:16" ht="17.399999999999999" x14ac:dyDescent="0.3">
      <c r="D3" s="2428" t="s">
        <v>74</v>
      </c>
      <c r="E3" s="2428"/>
      <c r="F3" s="2428"/>
      <c r="G3" s="2428"/>
      <c r="H3" s="2428"/>
      <c r="I3" s="2428"/>
      <c r="J3" s="2428"/>
      <c r="K3" s="2428"/>
      <c r="L3" s="2428"/>
    </row>
    <row r="4" spans="1:16" ht="17.399999999999999" x14ac:dyDescent="0.3">
      <c r="D4" s="944"/>
      <c r="E4" s="944"/>
      <c r="F4" s="944"/>
      <c r="G4" s="944"/>
      <c r="H4" s="944"/>
      <c r="I4" s="944"/>
      <c r="J4" s="944"/>
      <c r="K4" s="944"/>
      <c r="L4" s="944"/>
    </row>
    <row r="5" spans="1:16" x14ac:dyDescent="0.3">
      <c r="P5" s="370" t="s">
        <v>0</v>
      </c>
    </row>
    <row r="6" spans="1:16" x14ac:dyDescent="0.3">
      <c r="A6" s="2324" t="s">
        <v>31</v>
      </c>
      <c r="B6" s="2324"/>
      <c r="C6" s="2324"/>
      <c r="D6" s="2429" t="s">
        <v>455</v>
      </c>
      <c r="E6" s="2430"/>
      <c r="F6" s="2430"/>
      <c r="G6" s="2430"/>
      <c r="H6" s="2430"/>
      <c r="I6" s="2430"/>
      <c r="J6" s="2430"/>
      <c r="K6" s="2430"/>
      <c r="L6" s="2430"/>
      <c r="M6" s="2430"/>
      <c r="N6" s="2430"/>
      <c r="O6" s="2431"/>
      <c r="P6" s="831">
        <v>1</v>
      </c>
    </row>
    <row r="7" spans="1:16" x14ac:dyDescent="0.3">
      <c r="A7" s="2324" t="s">
        <v>32</v>
      </c>
      <c r="B7" s="2324"/>
      <c r="C7" s="2324"/>
      <c r="D7" s="2432" t="s">
        <v>76</v>
      </c>
      <c r="E7" s="2432"/>
      <c r="F7" s="2432"/>
      <c r="G7" s="2432"/>
      <c r="H7" s="2432"/>
      <c r="I7" s="2432"/>
      <c r="J7" s="2432"/>
      <c r="K7" s="2432"/>
      <c r="L7" s="2432"/>
      <c r="M7" s="2432"/>
      <c r="N7" s="2432"/>
      <c r="O7" s="2432"/>
      <c r="P7" s="235" t="s">
        <v>77</v>
      </c>
    </row>
    <row r="8" spans="1:16" x14ac:dyDescent="0.3">
      <c r="A8" s="2324" t="s">
        <v>33</v>
      </c>
      <c r="B8" s="2324"/>
      <c r="C8" s="2324"/>
      <c r="D8" s="2301"/>
      <c r="E8" s="1612"/>
      <c r="F8" s="1612"/>
      <c r="G8" s="1612"/>
      <c r="H8" s="1612"/>
      <c r="I8" s="1612"/>
      <c r="J8" s="1612"/>
      <c r="K8" s="1612"/>
      <c r="L8" s="1612"/>
      <c r="M8" s="1612"/>
      <c r="N8" s="1612"/>
      <c r="O8" s="1613"/>
      <c r="P8" s="235"/>
    </row>
    <row r="10" spans="1:16" x14ac:dyDescent="0.3">
      <c r="A10" s="2301" t="s">
        <v>570</v>
      </c>
      <c r="B10" s="1612"/>
      <c r="C10" s="1612"/>
      <c r="D10" s="1612"/>
      <c r="E10" s="1612"/>
      <c r="F10" s="1612"/>
      <c r="G10" s="1612"/>
      <c r="H10" s="1612"/>
      <c r="I10" s="1612"/>
      <c r="J10" s="1612"/>
      <c r="K10" s="1612"/>
      <c r="L10" s="1612"/>
      <c r="M10" s="1612"/>
      <c r="N10" s="1612"/>
      <c r="O10" s="1612"/>
      <c r="P10" s="1613"/>
    </row>
    <row r="11" spans="1:16" x14ac:dyDescent="0.3">
      <c r="A11" s="839"/>
      <c r="B11" s="839"/>
      <c r="C11" s="839"/>
      <c r="D11" s="839"/>
      <c r="E11" s="839"/>
      <c r="F11" s="839"/>
      <c r="G11" s="839"/>
      <c r="H11" s="839"/>
      <c r="I11" s="839"/>
      <c r="J11" s="839"/>
      <c r="K11" s="839"/>
      <c r="L11" s="839"/>
      <c r="M11" s="839"/>
      <c r="N11" s="839"/>
      <c r="O11" s="839"/>
      <c r="P11" s="839"/>
    </row>
    <row r="12" spans="1:16" x14ac:dyDescent="0.3">
      <c r="A12" s="2419" t="s">
        <v>1</v>
      </c>
      <c r="B12" s="2420"/>
      <c r="C12" s="2420"/>
      <c r="D12" s="2421"/>
      <c r="E12" s="2425" t="s">
        <v>0</v>
      </c>
      <c r="F12" s="2426"/>
      <c r="G12" s="2435">
        <v>2022</v>
      </c>
      <c r="H12" s="2435"/>
      <c r="I12" s="831">
        <v>2023</v>
      </c>
      <c r="J12" s="831">
        <v>2024</v>
      </c>
      <c r="K12" s="2323">
        <v>2025</v>
      </c>
      <c r="L12" s="2323"/>
      <c r="M12" s="2323">
        <v>2026</v>
      </c>
      <c r="N12" s="2323"/>
      <c r="O12" s="2323">
        <v>2027</v>
      </c>
      <c r="P12" s="2323"/>
    </row>
    <row r="13" spans="1:16" x14ac:dyDescent="0.3">
      <c r="A13" s="2422"/>
      <c r="B13" s="2423"/>
      <c r="C13" s="2423"/>
      <c r="D13" s="2424"/>
      <c r="E13" s="831" t="s">
        <v>35</v>
      </c>
      <c r="F13" s="840" t="s">
        <v>36</v>
      </c>
      <c r="G13" s="2425" t="s">
        <v>11</v>
      </c>
      <c r="H13" s="2426"/>
      <c r="I13" s="831" t="s">
        <v>11</v>
      </c>
      <c r="J13" s="831" t="s">
        <v>12</v>
      </c>
      <c r="K13" s="2425" t="s">
        <v>13</v>
      </c>
      <c r="L13" s="2426"/>
      <c r="M13" s="2425" t="s">
        <v>14</v>
      </c>
      <c r="N13" s="2426"/>
      <c r="O13" s="2425" t="s">
        <v>14</v>
      </c>
      <c r="P13" s="2426"/>
    </row>
    <row r="14" spans="1:16" x14ac:dyDescent="0.3">
      <c r="A14" s="1684" t="s">
        <v>37</v>
      </c>
      <c r="B14" s="1684"/>
      <c r="C14" s="1684"/>
      <c r="D14" s="1684"/>
      <c r="E14" s="831">
        <v>4</v>
      </c>
      <c r="F14" s="831"/>
      <c r="G14" s="2433">
        <f>G15+G16</f>
        <v>15571</v>
      </c>
      <c r="H14" s="2434"/>
      <c r="I14" s="825">
        <f>I15+I16</f>
        <v>50128.1</v>
      </c>
      <c r="J14" s="825">
        <f>J15+J16</f>
        <v>0</v>
      </c>
      <c r="K14" s="2433">
        <f>K15+K16</f>
        <v>20000</v>
      </c>
      <c r="L14" s="2434"/>
      <c r="M14" s="2433">
        <f t="shared" ref="M14" si="0">M15+M16</f>
        <v>20000</v>
      </c>
      <c r="N14" s="2434"/>
      <c r="O14" s="2433">
        <f t="shared" ref="O14" si="1">O15+O16</f>
        <v>20000</v>
      </c>
      <c r="P14" s="2434"/>
    </row>
    <row r="15" spans="1:16" x14ac:dyDescent="0.3">
      <c r="A15" s="2324" t="s">
        <v>172</v>
      </c>
      <c r="B15" s="2324"/>
      <c r="C15" s="2324"/>
      <c r="D15" s="2324"/>
      <c r="E15" s="831"/>
      <c r="F15" s="831">
        <v>26</v>
      </c>
      <c r="G15" s="2436">
        <f>G74</f>
        <v>0</v>
      </c>
      <c r="H15" s="2436"/>
      <c r="I15" s="824">
        <f t="shared" ref="I15:K16" si="2">I74</f>
        <v>0</v>
      </c>
      <c r="J15" s="824">
        <f t="shared" si="2"/>
        <v>0</v>
      </c>
      <c r="K15" s="2436">
        <f t="shared" si="2"/>
        <v>20000</v>
      </c>
      <c r="L15" s="2435"/>
      <c r="M15" s="2436">
        <f>M74</f>
        <v>20000</v>
      </c>
      <c r="N15" s="2435"/>
      <c r="O15" s="2436">
        <f>O74</f>
        <v>20000</v>
      </c>
      <c r="P15" s="2435"/>
    </row>
    <row r="16" spans="1:16" x14ac:dyDescent="0.3">
      <c r="A16" s="1268" t="s">
        <v>510</v>
      </c>
      <c r="B16" s="1679"/>
      <c r="C16" s="1679"/>
      <c r="D16" s="1680"/>
      <c r="E16" s="831"/>
      <c r="F16" s="831">
        <v>29</v>
      </c>
      <c r="G16" s="2436">
        <f>G75</f>
        <v>15571</v>
      </c>
      <c r="H16" s="2436"/>
      <c r="I16" s="824">
        <f t="shared" si="2"/>
        <v>50128.1</v>
      </c>
      <c r="J16" s="824">
        <f t="shared" si="2"/>
        <v>0</v>
      </c>
      <c r="K16" s="2436">
        <f t="shared" si="2"/>
        <v>0</v>
      </c>
      <c r="L16" s="2435"/>
      <c r="M16" s="2436">
        <f>M75</f>
        <v>0</v>
      </c>
      <c r="N16" s="2435"/>
      <c r="O16" s="2436">
        <f>O75</f>
        <v>0</v>
      </c>
      <c r="P16" s="2435"/>
    </row>
    <row r="18" spans="1:16" x14ac:dyDescent="0.3">
      <c r="A18" s="2419" t="s">
        <v>1</v>
      </c>
      <c r="B18" s="2421"/>
      <c r="C18" s="2323" t="s">
        <v>0</v>
      </c>
      <c r="D18" s="2323"/>
      <c r="E18" s="2323"/>
      <c r="F18" s="2323"/>
      <c r="G18" s="2435">
        <v>2022</v>
      </c>
      <c r="H18" s="2435"/>
      <c r="I18" s="831">
        <v>2023</v>
      </c>
      <c r="J18" s="831">
        <v>2024</v>
      </c>
      <c r="K18" s="2435">
        <v>2025</v>
      </c>
      <c r="L18" s="2435"/>
      <c r="M18" s="2435">
        <v>2026</v>
      </c>
      <c r="N18" s="2435"/>
      <c r="O18" s="2435">
        <v>2027</v>
      </c>
      <c r="P18" s="2435"/>
    </row>
    <row r="19" spans="1:16" x14ac:dyDescent="0.3">
      <c r="A19" s="2422"/>
      <c r="B19" s="2424"/>
      <c r="C19" s="831" t="s">
        <v>61</v>
      </c>
      <c r="D19" s="831" t="s">
        <v>62</v>
      </c>
      <c r="E19" s="831" t="s">
        <v>35</v>
      </c>
      <c r="F19" s="840" t="s">
        <v>36</v>
      </c>
      <c r="G19" s="2425" t="s">
        <v>11</v>
      </c>
      <c r="H19" s="2426"/>
      <c r="I19" s="831" t="s">
        <v>11</v>
      </c>
      <c r="J19" s="831" t="s">
        <v>12</v>
      </c>
      <c r="K19" s="2425" t="s">
        <v>13</v>
      </c>
      <c r="L19" s="2426"/>
      <c r="M19" s="2425" t="s">
        <v>14</v>
      </c>
      <c r="N19" s="2426"/>
      <c r="O19" s="2425" t="s">
        <v>14</v>
      </c>
      <c r="P19" s="2426"/>
    </row>
    <row r="20" spans="1:16" x14ac:dyDescent="0.3">
      <c r="A20" s="1223" t="s">
        <v>63</v>
      </c>
      <c r="B20" s="1225"/>
      <c r="C20" s="371"/>
      <c r="D20" s="371"/>
      <c r="E20" s="371"/>
      <c r="F20" s="371"/>
      <c r="G20" s="2437">
        <f>G24+G27</f>
        <v>15571</v>
      </c>
      <c r="H20" s="2437"/>
      <c r="I20" s="833">
        <f>I24+I27</f>
        <v>50128.1</v>
      </c>
      <c r="J20" s="833">
        <f>J24+J27</f>
        <v>0</v>
      </c>
      <c r="K20" s="2437">
        <f>K27+K24</f>
        <v>20000</v>
      </c>
      <c r="L20" s="2437"/>
      <c r="M20" s="2437">
        <f>M27+M24</f>
        <v>20000</v>
      </c>
      <c r="N20" s="2437"/>
      <c r="O20" s="2437">
        <f>O27+O24</f>
        <v>20000</v>
      </c>
      <c r="P20" s="2437"/>
    </row>
    <row r="21" spans="1:16" x14ac:dyDescent="0.3">
      <c r="A21" s="1673" t="s">
        <v>64</v>
      </c>
      <c r="B21" s="1603"/>
      <c r="C21" s="836">
        <v>2</v>
      </c>
      <c r="D21" s="836"/>
      <c r="E21" s="836"/>
      <c r="F21" s="371"/>
      <c r="G21" s="2438"/>
      <c r="H21" s="2438"/>
      <c r="I21" s="836"/>
      <c r="J21" s="372"/>
      <c r="K21" s="2438"/>
      <c r="L21" s="2438"/>
      <c r="M21" s="2438"/>
      <c r="N21" s="2438"/>
      <c r="O21" s="2438"/>
      <c r="P21" s="2438"/>
    </row>
    <row r="22" spans="1:16" x14ac:dyDescent="0.3">
      <c r="A22" s="2323"/>
      <c r="B22" s="2323"/>
      <c r="C22" s="836"/>
      <c r="D22" s="836"/>
      <c r="E22" s="836"/>
      <c r="F22" s="371"/>
      <c r="G22" s="2438"/>
      <c r="H22" s="2438"/>
      <c r="I22" s="836"/>
      <c r="J22" s="372"/>
      <c r="K22" s="2438"/>
      <c r="L22" s="2438"/>
      <c r="M22" s="2438"/>
      <c r="N22" s="2438"/>
      <c r="O22" s="2438"/>
      <c r="P22" s="2438"/>
    </row>
    <row r="23" spans="1:16" x14ac:dyDescent="0.3">
      <c r="A23" s="2323"/>
      <c r="B23" s="2323"/>
      <c r="C23" s="836"/>
      <c r="D23" s="836"/>
      <c r="E23" s="836"/>
      <c r="F23" s="371"/>
      <c r="G23" s="2438"/>
      <c r="H23" s="2438"/>
      <c r="I23" s="836"/>
      <c r="J23" s="372"/>
      <c r="K23" s="2438"/>
      <c r="L23" s="2438"/>
      <c r="M23" s="2438"/>
      <c r="N23" s="2438"/>
      <c r="O23" s="2438"/>
      <c r="P23" s="2438"/>
    </row>
    <row r="24" spans="1:16" x14ac:dyDescent="0.3">
      <c r="A24" s="1673" t="s">
        <v>65</v>
      </c>
      <c r="B24" s="1603"/>
      <c r="C24" s="836">
        <v>2</v>
      </c>
      <c r="D24" s="836"/>
      <c r="E24" s="836"/>
      <c r="F24" s="371"/>
      <c r="G24" s="2437"/>
      <c r="H24" s="2437"/>
      <c r="I24" s="373"/>
      <c r="J24" s="374"/>
      <c r="K24" s="2437"/>
      <c r="L24" s="2437"/>
      <c r="M24" s="2437"/>
      <c r="N24" s="2437"/>
      <c r="O24" s="2437"/>
      <c r="P24" s="2437"/>
    </row>
    <row r="25" spans="1:16" x14ac:dyDescent="0.3">
      <c r="A25" s="2323"/>
      <c r="B25" s="2323"/>
      <c r="C25" s="371"/>
      <c r="D25" s="371"/>
      <c r="E25" s="371"/>
      <c r="F25" s="371"/>
      <c r="G25" s="2438"/>
      <c r="H25" s="2438"/>
      <c r="I25" s="836"/>
      <c r="J25" s="372"/>
      <c r="K25" s="2438"/>
      <c r="L25" s="2438"/>
      <c r="M25" s="2438"/>
      <c r="N25" s="2438"/>
      <c r="O25" s="2438"/>
      <c r="P25" s="2438"/>
    </row>
    <row r="26" spans="1:16" x14ac:dyDescent="0.3">
      <c r="A26" s="2439"/>
      <c r="B26" s="2440"/>
      <c r="C26" s="371"/>
      <c r="D26" s="371"/>
      <c r="E26" s="371"/>
      <c r="F26" s="371"/>
      <c r="G26" s="2441"/>
      <c r="H26" s="2442"/>
      <c r="I26" s="836"/>
      <c r="J26" s="372"/>
      <c r="K26" s="2441"/>
      <c r="L26" s="2442"/>
      <c r="M26" s="2441"/>
      <c r="N26" s="2442"/>
      <c r="O26" s="2441"/>
      <c r="P26" s="2442"/>
    </row>
    <row r="27" spans="1:16" x14ac:dyDescent="0.3">
      <c r="A27" s="1673" t="s">
        <v>66</v>
      </c>
      <c r="B27" s="1603"/>
      <c r="C27" s="837">
        <v>1</v>
      </c>
      <c r="D27" s="371"/>
      <c r="E27" s="837"/>
      <c r="F27" s="371">
        <v>10</v>
      </c>
      <c r="G27" s="2441">
        <f>G73</f>
        <v>15571</v>
      </c>
      <c r="H27" s="2442"/>
      <c r="I27" s="832">
        <f>I73</f>
        <v>50128.1</v>
      </c>
      <c r="J27" s="832">
        <f>J73</f>
        <v>0</v>
      </c>
      <c r="K27" s="2441">
        <f>K73</f>
        <v>20000</v>
      </c>
      <c r="L27" s="2442"/>
      <c r="M27" s="2441">
        <f>M73</f>
        <v>20000</v>
      </c>
      <c r="N27" s="2442"/>
      <c r="O27" s="2441">
        <f>O73</f>
        <v>20000</v>
      </c>
      <c r="P27" s="2442"/>
    </row>
    <row r="28" spans="1:16" x14ac:dyDescent="0.3">
      <c r="A28" s="2439"/>
      <c r="B28" s="2440"/>
      <c r="C28" s="371"/>
      <c r="D28" s="371"/>
      <c r="E28" s="371"/>
      <c r="F28" s="371"/>
      <c r="G28" s="2425"/>
      <c r="H28" s="2426"/>
      <c r="I28" s="831"/>
      <c r="J28" s="371"/>
      <c r="K28" s="2439"/>
      <c r="L28" s="2440"/>
      <c r="M28" s="2439"/>
      <c r="N28" s="2440"/>
      <c r="O28" s="2439"/>
      <c r="P28" s="2440"/>
    </row>
    <row r="30" spans="1:16" x14ac:dyDescent="0.3">
      <c r="A30" s="2471" t="s">
        <v>571</v>
      </c>
      <c r="B30" s="2472"/>
      <c r="C30" s="2472"/>
      <c r="D30" s="2472"/>
      <c r="E30" s="2472"/>
      <c r="F30" s="2472"/>
      <c r="G30" s="2472"/>
      <c r="H30" s="2472"/>
      <c r="I30" s="2472"/>
      <c r="J30" s="2472"/>
      <c r="K30" s="2472"/>
      <c r="L30" s="2472"/>
      <c r="M30" s="2472"/>
      <c r="N30" s="2472"/>
      <c r="O30" s="2472"/>
      <c r="P30" s="2473"/>
    </row>
    <row r="31" spans="1:16" x14ac:dyDescent="0.3">
      <c r="A31" s="2435" t="s">
        <v>1</v>
      </c>
      <c r="B31" s="2435"/>
      <c r="C31" s="2435"/>
      <c r="D31" s="2435" t="s">
        <v>0</v>
      </c>
      <c r="E31" s="2435"/>
      <c r="F31" s="2435"/>
      <c r="G31" s="2435" t="s">
        <v>71</v>
      </c>
      <c r="H31" s="2435"/>
      <c r="I31" s="2435"/>
      <c r="J31" s="2435"/>
      <c r="K31" s="2435" t="s">
        <v>69</v>
      </c>
      <c r="L31" s="2435"/>
      <c r="M31" s="2435"/>
      <c r="N31" s="2435" t="s">
        <v>72</v>
      </c>
      <c r="O31" s="2435"/>
      <c r="P31" s="2435"/>
    </row>
    <row r="32" spans="1:16" ht="72" customHeight="1" x14ac:dyDescent="0.3">
      <c r="A32" s="2435"/>
      <c r="B32" s="2435"/>
      <c r="C32" s="2435"/>
      <c r="D32" s="831" t="s">
        <v>35</v>
      </c>
      <c r="E32" s="2443" t="s">
        <v>53</v>
      </c>
      <c r="F32" s="2443"/>
      <c r="G32" s="2444" t="s">
        <v>50</v>
      </c>
      <c r="H32" s="2444"/>
      <c r="I32" s="841" t="s">
        <v>51</v>
      </c>
      <c r="J32" s="841" t="s">
        <v>52</v>
      </c>
      <c r="K32" s="841" t="s">
        <v>50</v>
      </c>
      <c r="L32" s="841" t="s">
        <v>51</v>
      </c>
      <c r="M32" s="841" t="s">
        <v>52</v>
      </c>
      <c r="N32" s="841" t="s">
        <v>50</v>
      </c>
      <c r="O32" s="841" t="s">
        <v>51</v>
      </c>
      <c r="P32" s="841" t="s">
        <v>52</v>
      </c>
    </row>
    <row r="33" spans="1:16" ht="16.2" x14ac:dyDescent="0.3">
      <c r="A33" s="2324" t="s">
        <v>9</v>
      </c>
      <c r="B33" s="2324"/>
      <c r="C33" s="2324"/>
      <c r="D33" s="371"/>
      <c r="E33" s="2435"/>
      <c r="F33" s="2435"/>
      <c r="G33" s="2445">
        <f>J72</f>
        <v>0</v>
      </c>
      <c r="H33" s="2446"/>
      <c r="I33" s="375"/>
      <c r="J33" s="375"/>
      <c r="K33" s="376">
        <f>K72</f>
        <v>20000</v>
      </c>
      <c r="L33" s="375"/>
      <c r="M33" s="375"/>
      <c r="N33" s="376">
        <f>M72</f>
        <v>20000</v>
      </c>
      <c r="O33" s="375"/>
      <c r="P33" s="375"/>
    </row>
    <row r="34" spans="1:16" s="377" customFormat="1" x14ac:dyDescent="0.3">
      <c r="A34" s="2474" t="s">
        <v>233</v>
      </c>
      <c r="B34" s="2474"/>
      <c r="C34" s="2474"/>
      <c r="D34" s="830" t="s">
        <v>58</v>
      </c>
      <c r="E34" s="2475"/>
      <c r="F34" s="2475"/>
      <c r="G34" s="2476">
        <f>G33-G35</f>
        <v>0</v>
      </c>
      <c r="H34" s="2475"/>
      <c r="I34" s="830"/>
      <c r="J34" s="830"/>
      <c r="K34" s="829">
        <f>K33-K35</f>
        <v>20000</v>
      </c>
      <c r="L34" s="830"/>
      <c r="M34" s="830"/>
      <c r="N34" s="829">
        <f>N33-N35</f>
        <v>20000</v>
      </c>
      <c r="O34" s="830"/>
      <c r="P34" s="830"/>
    </row>
    <row r="35" spans="1:16" s="377" customFormat="1" x14ac:dyDescent="0.3">
      <c r="A35" s="2447" t="s">
        <v>55</v>
      </c>
      <c r="B35" s="2448"/>
      <c r="C35" s="2449"/>
      <c r="D35" s="830" t="s">
        <v>59</v>
      </c>
      <c r="E35" s="2450"/>
      <c r="F35" s="2451"/>
      <c r="G35" s="2452">
        <v>0</v>
      </c>
      <c r="H35" s="2451"/>
      <c r="I35" s="830"/>
      <c r="J35" s="830"/>
      <c r="K35" s="829">
        <v>0</v>
      </c>
      <c r="L35" s="830"/>
      <c r="M35" s="830"/>
      <c r="N35" s="829">
        <v>0</v>
      </c>
      <c r="O35" s="830"/>
      <c r="P35" s="830"/>
    </row>
    <row r="36" spans="1:16" s="377" customFormat="1" x14ac:dyDescent="0.3">
      <c r="A36" s="2450"/>
      <c r="B36" s="2453"/>
      <c r="C36" s="2451"/>
      <c r="D36" s="830"/>
      <c r="E36" s="2450"/>
      <c r="F36" s="2451"/>
      <c r="G36" s="2450"/>
      <c r="H36" s="2451"/>
      <c r="I36" s="830"/>
      <c r="J36" s="830"/>
      <c r="K36" s="830"/>
      <c r="L36" s="830"/>
      <c r="M36" s="830"/>
      <c r="N36" s="830"/>
      <c r="O36" s="830"/>
      <c r="P36" s="830"/>
    </row>
    <row r="37" spans="1:16" x14ac:dyDescent="0.3">
      <c r="A37" s="2324"/>
      <c r="B37" s="2324"/>
      <c r="C37" s="2324"/>
      <c r="D37" s="371"/>
      <c r="E37" s="2435"/>
      <c r="F37" s="2435"/>
      <c r="G37" s="2435"/>
      <c r="H37" s="2435"/>
      <c r="I37" s="831"/>
      <c r="J37" s="831"/>
      <c r="K37" s="831"/>
      <c r="L37" s="831"/>
      <c r="M37" s="831"/>
      <c r="N37" s="831"/>
      <c r="O37" s="831"/>
      <c r="P37" s="831"/>
    </row>
    <row r="38" spans="1:16" ht="16.2" x14ac:dyDescent="0.3">
      <c r="A38" s="2324" t="s">
        <v>9</v>
      </c>
      <c r="B38" s="2324"/>
      <c r="C38" s="2324"/>
      <c r="D38" s="371"/>
      <c r="E38" s="2435"/>
      <c r="F38" s="2435"/>
      <c r="G38" s="2445">
        <f>G40+G39</f>
        <v>20000</v>
      </c>
      <c r="H38" s="2446"/>
      <c r="I38" s="375"/>
      <c r="J38" s="375"/>
      <c r="K38" s="376">
        <f>K40+K39</f>
        <v>20000</v>
      </c>
      <c r="L38" s="375"/>
      <c r="M38" s="375"/>
      <c r="N38" s="376">
        <f>N40+N39</f>
        <v>20000</v>
      </c>
      <c r="O38" s="375"/>
      <c r="P38" s="375"/>
    </row>
    <row r="39" spans="1:16" s="377" customFormat="1" x14ac:dyDescent="0.3">
      <c r="A39" s="2474" t="s">
        <v>56</v>
      </c>
      <c r="B39" s="2474"/>
      <c r="C39" s="2474"/>
      <c r="D39" s="830"/>
      <c r="E39" s="2475"/>
      <c r="F39" s="2475"/>
      <c r="G39" s="2476">
        <f>N46</f>
        <v>0</v>
      </c>
      <c r="H39" s="2476"/>
      <c r="I39" s="829"/>
      <c r="J39" s="829"/>
      <c r="K39" s="829">
        <f>O46</f>
        <v>0</v>
      </c>
      <c r="L39" s="829"/>
      <c r="M39" s="829"/>
      <c r="N39" s="829">
        <f>P46</f>
        <v>0</v>
      </c>
      <c r="O39" s="830"/>
      <c r="P39" s="830"/>
    </row>
    <row r="40" spans="1:16" s="377" customFormat="1" x14ac:dyDescent="0.3">
      <c r="A40" s="2474" t="s">
        <v>57</v>
      </c>
      <c r="B40" s="2474"/>
      <c r="C40" s="2474"/>
      <c r="D40" s="830">
        <v>4</v>
      </c>
      <c r="E40" s="2475">
        <v>1</v>
      </c>
      <c r="F40" s="2475"/>
      <c r="G40" s="2476">
        <f>K27</f>
        <v>20000</v>
      </c>
      <c r="H40" s="2475"/>
      <c r="I40" s="830"/>
      <c r="J40" s="830"/>
      <c r="K40" s="829">
        <f>M27</f>
        <v>20000</v>
      </c>
      <c r="L40" s="830"/>
      <c r="M40" s="830"/>
      <c r="N40" s="829">
        <f>O27</f>
        <v>20000</v>
      </c>
      <c r="O40" s="830"/>
      <c r="P40" s="830"/>
    </row>
    <row r="41" spans="1:16" x14ac:dyDescent="0.3">
      <c r="A41" s="2324"/>
      <c r="B41" s="2324"/>
      <c r="C41" s="2324"/>
      <c r="D41" s="371"/>
      <c r="E41" s="2435"/>
      <c r="F41" s="2435"/>
      <c r="G41" s="2435"/>
      <c r="H41" s="2435"/>
      <c r="I41" s="831"/>
      <c r="J41" s="831"/>
      <c r="K41" s="831"/>
      <c r="L41" s="831"/>
      <c r="M41" s="831"/>
      <c r="N41" s="831"/>
      <c r="O41" s="831"/>
      <c r="P41" s="831"/>
    </row>
    <row r="43" spans="1:16" ht="16.2" x14ac:dyDescent="0.3">
      <c r="A43" s="1684" t="s">
        <v>572</v>
      </c>
      <c r="B43" s="1684"/>
      <c r="C43" s="1684"/>
      <c r="D43" s="1684"/>
      <c r="E43" s="1684"/>
      <c r="F43" s="1684"/>
      <c r="G43" s="1684"/>
      <c r="H43" s="1684"/>
      <c r="I43" s="1684"/>
      <c r="J43" s="1684"/>
      <c r="K43" s="1684"/>
      <c r="L43" s="1684"/>
      <c r="M43" s="1684"/>
      <c r="N43" s="1684"/>
      <c r="O43" s="1684"/>
      <c r="P43" s="1684"/>
    </row>
    <row r="44" spans="1:16" x14ac:dyDescent="0.3">
      <c r="A44" s="2435" t="s">
        <v>1</v>
      </c>
      <c r="B44" s="2435"/>
      <c r="C44" s="2435" t="s">
        <v>0</v>
      </c>
      <c r="D44" s="2435"/>
      <c r="E44" s="2435"/>
      <c r="F44" s="2435"/>
      <c r="G44" s="2435"/>
      <c r="H44" s="2435"/>
      <c r="I44" s="2419" t="s">
        <v>10</v>
      </c>
      <c r="J44" s="2421"/>
      <c r="K44" s="831">
        <v>2022</v>
      </c>
      <c r="L44" s="831">
        <v>2023</v>
      </c>
      <c r="M44" s="831">
        <v>2024</v>
      </c>
      <c r="N44" s="831">
        <v>2025</v>
      </c>
      <c r="O44" s="831">
        <v>2026</v>
      </c>
      <c r="P44" s="831">
        <v>2027</v>
      </c>
    </row>
    <row r="45" spans="1:16" ht="46.8" x14ac:dyDescent="0.3">
      <c r="A45" s="2435"/>
      <c r="B45" s="2435"/>
      <c r="C45" s="840" t="s">
        <v>3</v>
      </c>
      <c r="D45" s="840" t="s">
        <v>4</v>
      </c>
      <c r="E45" s="840" t="s">
        <v>5</v>
      </c>
      <c r="F45" s="840" t="s">
        <v>6</v>
      </c>
      <c r="G45" s="840" t="s">
        <v>7</v>
      </c>
      <c r="H45" s="840" t="s">
        <v>8</v>
      </c>
      <c r="I45" s="2422"/>
      <c r="J45" s="2424"/>
      <c r="K45" s="841" t="s">
        <v>11</v>
      </c>
      <c r="L45" s="841" t="s">
        <v>11</v>
      </c>
      <c r="M45" s="841" t="s">
        <v>12</v>
      </c>
      <c r="N45" s="841" t="s">
        <v>13</v>
      </c>
      <c r="O45" s="841" t="s">
        <v>14</v>
      </c>
      <c r="P45" s="841" t="s">
        <v>14</v>
      </c>
    </row>
    <row r="46" spans="1:16" x14ac:dyDescent="0.3">
      <c r="A46" s="2416" t="s">
        <v>9</v>
      </c>
      <c r="B46" s="2418"/>
      <c r="C46" s="378"/>
      <c r="D46" s="378"/>
      <c r="E46" s="378"/>
      <c r="F46" s="378"/>
      <c r="G46" s="378"/>
      <c r="H46" s="378"/>
      <c r="I46" s="1482"/>
      <c r="J46" s="1483"/>
      <c r="K46" s="378"/>
      <c r="L46" s="378"/>
      <c r="M46" s="378"/>
      <c r="N46" s="378"/>
      <c r="O46" s="378"/>
      <c r="P46" s="378"/>
    </row>
    <row r="47" spans="1:16" x14ac:dyDescent="0.3">
      <c r="A47" s="2454"/>
      <c r="B47" s="2455"/>
      <c r="C47" s="378"/>
      <c r="D47" s="378"/>
      <c r="E47" s="378"/>
      <c r="F47" s="378"/>
      <c r="G47" s="378"/>
      <c r="H47" s="371"/>
      <c r="I47" s="1482"/>
      <c r="J47" s="1483"/>
      <c r="K47" s="371"/>
      <c r="L47" s="371"/>
      <c r="M47" s="371"/>
      <c r="N47" s="371"/>
      <c r="O47" s="371"/>
      <c r="P47" s="371"/>
    </row>
    <row r="48" spans="1:16" x14ac:dyDescent="0.3">
      <c r="A48" s="2456"/>
      <c r="B48" s="2457"/>
      <c r="C48" s="378"/>
      <c r="D48" s="378"/>
      <c r="E48" s="378"/>
      <c r="F48" s="378"/>
      <c r="G48" s="378"/>
      <c r="H48" s="371"/>
      <c r="I48" s="1482"/>
      <c r="J48" s="1483"/>
      <c r="K48" s="143"/>
      <c r="L48" s="143"/>
      <c r="M48" s="378"/>
      <c r="N48" s="371"/>
      <c r="O48" s="371"/>
      <c r="P48" s="371"/>
    </row>
    <row r="49" spans="1:16" x14ac:dyDescent="0.3">
      <c r="A49" s="2439"/>
      <c r="B49" s="2466"/>
      <c r="C49" s="2466"/>
      <c r="D49" s="2466"/>
      <c r="E49" s="2466"/>
      <c r="F49" s="2466"/>
      <c r="G49" s="2466"/>
      <c r="H49" s="2466"/>
      <c r="I49" s="2466"/>
      <c r="J49" s="2466"/>
      <c r="K49" s="2466"/>
      <c r="L49" s="2466"/>
      <c r="M49" s="2466"/>
      <c r="N49" s="2466"/>
      <c r="O49" s="2466"/>
      <c r="P49" s="2466"/>
    </row>
    <row r="50" spans="1:16" x14ac:dyDescent="0.3">
      <c r="A50" s="2477" t="s">
        <v>15</v>
      </c>
      <c r="B50" s="2477"/>
      <c r="C50" s="2477"/>
      <c r="D50" s="2477"/>
      <c r="E50" s="2477"/>
      <c r="F50" s="2477"/>
      <c r="G50" s="2477"/>
      <c r="H50" s="2477"/>
      <c r="I50" s="2477"/>
      <c r="J50" s="2477"/>
      <c r="K50" s="2477"/>
      <c r="L50" s="2477"/>
      <c r="M50" s="2477"/>
      <c r="N50" s="2477"/>
      <c r="O50" s="2477"/>
      <c r="P50" s="2478"/>
    </row>
    <row r="51" spans="1:16" x14ac:dyDescent="0.3">
      <c r="A51" s="2301"/>
      <c r="B51" s="1613"/>
      <c r="C51" s="2301"/>
      <c r="D51" s="1612"/>
      <c r="E51" s="1612"/>
      <c r="F51" s="1612"/>
      <c r="G51" s="1612"/>
      <c r="H51" s="1612"/>
      <c r="I51" s="1612"/>
      <c r="J51" s="1612"/>
      <c r="K51" s="1612"/>
      <c r="L51" s="1612"/>
      <c r="M51" s="1612"/>
      <c r="N51" s="1613"/>
      <c r="O51" s="2323" t="s">
        <v>0</v>
      </c>
      <c r="P51" s="2323"/>
    </row>
    <row r="52" spans="1:16" ht="19.649999999999999" customHeight="1" x14ac:dyDescent="0.3">
      <c r="A52" s="1684" t="s">
        <v>16</v>
      </c>
      <c r="B52" s="1684"/>
      <c r="C52" s="2301" t="s">
        <v>573</v>
      </c>
      <c r="D52" s="1612"/>
      <c r="E52" s="1612"/>
      <c r="F52" s="1612"/>
      <c r="G52" s="1612"/>
      <c r="H52" s="1612"/>
      <c r="I52" s="1612"/>
      <c r="J52" s="1612"/>
      <c r="K52" s="1612"/>
      <c r="L52" s="1612"/>
      <c r="M52" s="1612"/>
      <c r="N52" s="1613"/>
      <c r="O52" s="2302" t="s">
        <v>539</v>
      </c>
      <c r="P52" s="2302"/>
    </row>
    <row r="53" spans="1:16" ht="19.649999999999999" customHeight="1" x14ac:dyDescent="0.3">
      <c r="A53" s="1684" t="s">
        <v>17</v>
      </c>
      <c r="B53" s="1684"/>
      <c r="C53" s="2301" t="s">
        <v>461</v>
      </c>
      <c r="D53" s="1612"/>
      <c r="E53" s="1612"/>
      <c r="F53" s="1612"/>
      <c r="G53" s="1612"/>
      <c r="H53" s="1612"/>
      <c r="I53" s="1612"/>
      <c r="J53" s="1612"/>
      <c r="K53" s="1612"/>
      <c r="L53" s="1612"/>
      <c r="M53" s="1612"/>
      <c r="N53" s="1613"/>
      <c r="O53" s="2323">
        <v>75</v>
      </c>
      <c r="P53" s="2323"/>
    </row>
    <row r="54" spans="1:16" ht="18.45" customHeight="1" x14ac:dyDescent="0.3">
      <c r="A54" s="1684" t="s">
        <v>18</v>
      </c>
      <c r="B54" s="1684"/>
      <c r="C54" s="2301" t="s">
        <v>574</v>
      </c>
      <c r="D54" s="1612"/>
      <c r="E54" s="1612"/>
      <c r="F54" s="1612"/>
      <c r="G54" s="1612"/>
      <c r="H54" s="1612"/>
      <c r="I54" s="1612"/>
      <c r="J54" s="1612"/>
      <c r="K54" s="1612"/>
      <c r="L54" s="1612"/>
      <c r="M54" s="1612"/>
      <c r="N54" s="1613"/>
      <c r="O54" s="2302" t="s">
        <v>407</v>
      </c>
      <c r="P54" s="2302"/>
    </row>
    <row r="55" spans="1:16" ht="16.2" thickBot="1" x14ac:dyDescent="0.35">
      <c r="A55" s="2479"/>
      <c r="B55" s="2479"/>
      <c r="C55" s="2479"/>
      <c r="D55" s="2479"/>
      <c r="E55" s="2479"/>
      <c r="F55" s="2479"/>
      <c r="G55" s="2479"/>
      <c r="H55" s="2479"/>
      <c r="I55" s="2479"/>
      <c r="J55" s="2479"/>
      <c r="K55" s="2479"/>
      <c r="L55" s="2479"/>
      <c r="M55" s="2479"/>
      <c r="N55" s="2479"/>
      <c r="O55" s="2479"/>
      <c r="P55" s="2479"/>
    </row>
    <row r="56" spans="1:16" x14ac:dyDescent="0.3">
      <c r="A56" s="2306" t="s">
        <v>765</v>
      </c>
      <c r="B56" s="2307"/>
      <c r="C56" s="2307"/>
      <c r="D56" s="2307"/>
      <c r="E56" s="2307"/>
      <c r="F56" s="2307"/>
      <c r="G56" s="2307"/>
      <c r="H56" s="2307"/>
      <c r="I56" s="2307"/>
      <c r="J56" s="2307"/>
      <c r="K56" s="2307"/>
      <c r="L56" s="2307"/>
      <c r="M56" s="2307"/>
      <c r="N56" s="2307"/>
      <c r="O56" s="2307"/>
      <c r="P56" s="2308"/>
    </row>
    <row r="57" spans="1:16" ht="22.65" customHeight="1" x14ac:dyDescent="0.3">
      <c r="A57" s="2309" t="s">
        <v>21</v>
      </c>
      <c r="B57" s="2310"/>
      <c r="C57" s="2311"/>
      <c r="D57" s="2312" t="s">
        <v>575</v>
      </c>
      <c r="E57" s="2313"/>
      <c r="F57" s="2313"/>
      <c r="G57" s="2313"/>
      <c r="H57" s="2313"/>
      <c r="I57" s="2313"/>
      <c r="J57" s="2313"/>
      <c r="K57" s="2313"/>
      <c r="L57" s="2313"/>
      <c r="M57" s="2313"/>
      <c r="N57" s="2313"/>
      <c r="O57" s="2313"/>
      <c r="P57" s="2314"/>
    </row>
    <row r="58" spans="1:16" ht="38.25" customHeight="1" x14ac:dyDescent="0.3">
      <c r="A58" s="2315" t="s">
        <v>748</v>
      </c>
      <c r="B58" s="2316"/>
      <c r="C58" s="2317"/>
      <c r="D58" s="1673" t="s">
        <v>773</v>
      </c>
      <c r="E58" s="1602"/>
      <c r="F58" s="1602"/>
      <c r="G58" s="1602"/>
      <c r="H58" s="1602"/>
      <c r="I58" s="1602"/>
      <c r="J58" s="1602"/>
      <c r="K58" s="1602"/>
      <c r="L58" s="1602"/>
      <c r="M58" s="1602"/>
      <c r="N58" s="1602"/>
      <c r="O58" s="1602"/>
      <c r="P58" s="2464"/>
    </row>
    <row r="59" spans="1:16" ht="36.75" customHeight="1" thickBot="1" x14ac:dyDescent="0.35">
      <c r="A59" s="2458" t="s">
        <v>23</v>
      </c>
      <c r="B59" s="2459"/>
      <c r="C59" s="2460"/>
      <c r="D59" s="2320" t="s">
        <v>576</v>
      </c>
      <c r="E59" s="2321"/>
      <c r="F59" s="2321"/>
      <c r="G59" s="2321"/>
      <c r="H59" s="2321"/>
      <c r="I59" s="2321"/>
      <c r="J59" s="2321"/>
      <c r="K59" s="2321"/>
      <c r="L59" s="2321"/>
      <c r="M59" s="2321"/>
      <c r="N59" s="2321"/>
      <c r="O59" s="2321"/>
      <c r="P59" s="2322"/>
    </row>
    <row r="60" spans="1:16" ht="16.2" thickBot="1" x14ac:dyDescent="0.35">
      <c r="A60" s="2461" t="s">
        <v>20</v>
      </c>
      <c r="B60" s="2461"/>
      <c r="C60" s="2461"/>
      <c r="D60" s="2461"/>
      <c r="E60" s="2461"/>
      <c r="F60" s="2461"/>
      <c r="G60" s="2461"/>
      <c r="H60" s="2461"/>
      <c r="I60" s="2461"/>
      <c r="J60" s="2461"/>
      <c r="K60" s="2461"/>
      <c r="L60" s="2461"/>
      <c r="M60" s="2461"/>
      <c r="N60" s="2461"/>
      <c r="O60" s="2461"/>
      <c r="P60" s="2461"/>
    </row>
    <row r="61" spans="1:16" ht="26.4" customHeight="1" x14ac:dyDescent="0.3">
      <c r="A61" s="2469" t="s">
        <v>24</v>
      </c>
      <c r="B61" s="2462" t="s">
        <v>0</v>
      </c>
      <c r="C61" s="2333" t="s">
        <v>1</v>
      </c>
      <c r="D61" s="2334"/>
      <c r="E61" s="2334"/>
      <c r="F61" s="2334"/>
      <c r="G61" s="2334"/>
      <c r="H61" s="2334"/>
      <c r="I61" s="2334"/>
      <c r="J61" s="2337" t="s">
        <v>28</v>
      </c>
      <c r="K61" s="859">
        <v>2022</v>
      </c>
      <c r="L61" s="859">
        <v>2023</v>
      </c>
      <c r="M61" s="859">
        <v>2024</v>
      </c>
      <c r="N61" s="859">
        <v>2025</v>
      </c>
      <c r="O61" s="859">
        <v>2026</v>
      </c>
      <c r="P61" s="167">
        <v>2027</v>
      </c>
    </row>
    <row r="62" spans="1:16" ht="60.75" customHeight="1" x14ac:dyDescent="0.3">
      <c r="A62" s="2470"/>
      <c r="B62" s="2463"/>
      <c r="C62" s="2335"/>
      <c r="D62" s="2336"/>
      <c r="E62" s="2336"/>
      <c r="F62" s="2336"/>
      <c r="G62" s="2336"/>
      <c r="H62" s="2336"/>
      <c r="I62" s="2336"/>
      <c r="J62" s="2338"/>
      <c r="K62" s="844" t="s">
        <v>11</v>
      </c>
      <c r="L62" s="844" t="s">
        <v>11</v>
      </c>
      <c r="M62" s="844" t="s">
        <v>12</v>
      </c>
      <c r="N62" s="844" t="s">
        <v>13</v>
      </c>
      <c r="O62" s="844" t="s">
        <v>14</v>
      </c>
      <c r="P62" s="845" t="s">
        <v>14</v>
      </c>
    </row>
    <row r="63" spans="1:16" ht="23.25" customHeight="1" x14ac:dyDescent="0.3">
      <c r="A63" s="2467" t="s">
        <v>25</v>
      </c>
      <c r="B63" s="860" t="s">
        <v>179</v>
      </c>
      <c r="C63" s="2324" t="s">
        <v>577</v>
      </c>
      <c r="D63" s="2324"/>
      <c r="E63" s="2324"/>
      <c r="F63" s="2324"/>
      <c r="G63" s="2324"/>
      <c r="H63" s="2324"/>
      <c r="I63" s="2324"/>
      <c r="J63" s="831" t="s">
        <v>106</v>
      </c>
      <c r="K63" s="861">
        <v>0</v>
      </c>
      <c r="L63" s="862">
        <v>113</v>
      </c>
      <c r="M63" s="831">
        <v>29</v>
      </c>
      <c r="N63" s="862">
        <v>60</v>
      </c>
      <c r="O63" s="862">
        <v>10</v>
      </c>
      <c r="P63" s="863">
        <v>60</v>
      </c>
    </row>
    <row r="64" spans="1:16" ht="21" customHeight="1" x14ac:dyDescent="0.3">
      <c r="A64" s="2468"/>
      <c r="B64" s="860" t="s">
        <v>241</v>
      </c>
      <c r="C64" s="2301" t="s">
        <v>578</v>
      </c>
      <c r="D64" s="1612"/>
      <c r="E64" s="1612"/>
      <c r="F64" s="1612"/>
      <c r="G64" s="1612"/>
      <c r="H64" s="1612"/>
      <c r="I64" s="1613"/>
      <c r="J64" s="831" t="s">
        <v>106</v>
      </c>
      <c r="K64" s="840">
        <v>0</v>
      </c>
      <c r="L64" s="862">
        <v>198671</v>
      </c>
      <c r="M64" s="831">
        <v>33479</v>
      </c>
      <c r="N64" s="862">
        <v>90000</v>
      </c>
      <c r="O64" s="862">
        <v>14000</v>
      </c>
      <c r="P64" s="863">
        <v>90000</v>
      </c>
    </row>
    <row r="65" spans="1:16" ht="28.5" customHeight="1" x14ac:dyDescent="0.3">
      <c r="A65" s="2465" t="s">
        <v>26</v>
      </c>
      <c r="B65" s="831" t="s">
        <v>243</v>
      </c>
      <c r="C65" s="1816" t="s">
        <v>579</v>
      </c>
      <c r="D65" s="1816"/>
      <c r="E65" s="1816"/>
      <c r="F65" s="1816"/>
      <c r="G65" s="1816"/>
      <c r="H65" s="1816"/>
      <c r="I65" s="1816"/>
      <c r="J65" s="831" t="s">
        <v>292</v>
      </c>
      <c r="K65" s="831">
        <v>0</v>
      </c>
      <c r="L65" s="862">
        <v>572.6</v>
      </c>
      <c r="M65" s="850">
        <v>235.7</v>
      </c>
      <c r="N65" s="862">
        <v>400</v>
      </c>
      <c r="O65" s="862">
        <v>55</v>
      </c>
      <c r="P65" s="863">
        <v>400</v>
      </c>
    </row>
    <row r="66" spans="1:16" ht="27.9" customHeight="1" x14ac:dyDescent="0.3">
      <c r="A66" s="2465"/>
      <c r="B66" s="831" t="s">
        <v>107</v>
      </c>
      <c r="C66" s="1816" t="s">
        <v>580</v>
      </c>
      <c r="D66" s="1816"/>
      <c r="E66" s="1816"/>
      <c r="F66" s="1816"/>
      <c r="G66" s="1816"/>
      <c r="H66" s="1816"/>
      <c r="I66" s="1816"/>
      <c r="J66" s="831" t="s">
        <v>106</v>
      </c>
      <c r="K66" s="840">
        <v>0</v>
      </c>
      <c r="L66" s="862">
        <v>13636</v>
      </c>
      <c r="M66" s="840">
        <v>5063</v>
      </c>
      <c r="N66" s="862">
        <v>10000</v>
      </c>
      <c r="O66" s="862">
        <v>2600</v>
      </c>
      <c r="P66" s="863">
        <v>10000</v>
      </c>
    </row>
    <row r="67" spans="1:16" ht="51.75" customHeight="1" thickBot="1" x14ac:dyDescent="0.35">
      <c r="A67" s="864" t="s">
        <v>27</v>
      </c>
      <c r="B67" s="856" t="s">
        <v>127</v>
      </c>
      <c r="C67" s="2228" t="s">
        <v>472</v>
      </c>
      <c r="D67" s="2229"/>
      <c r="E67" s="2229"/>
      <c r="F67" s="2229"/>
      <c r="G67" s="2229"/>
      <c r="H67" s="2229"/>
      <c r="I67" s="2230"/>
      <c r="J67" s="856" t="s">
        <v>295</v>
      </c>
      <c r="K67" s="865">
        <v>0</v>
      </c>
      <c r="L67" s="865">
        <v>581.9</v>
      </c>
      <c r="M67" s="865">
        <v>1096.4000000000001</v>
      </c>
      <c r="N67" s="866">
        <v>3000</v>
      </c>
      <c r="O67" s="866">
        <v>3000</v>
      </c>
      <c r="P67" s="867">
        <v>3000</v>
      </c>
    </row>
    <row r="68" spans="1:16" x14ac:dyDescent="0.3">
      <c r="A68" s="2466"/>
      <c r="B68" s="2466"/>
      <c r="C68" s="2466"/>
      <c r="D68" s="2466"/>
      <c r="E68" s="2466"/>
      <c r="F68" s="2466"/>
      <c r="G68" s="2466"/>
      <c r="H68" s="2466"/>
      <c r="I68" s="2466"/>
      <c r="J68" s="2466"/>
      <c r="K68" s="2466"/>
      <c r="L68" s="2466"/>
      <c r="M68" s="2466"/>
      <c r="N68" s="2466"/>
      <c r="O68" s="2466"/>
      <c r="P68" s="2466"/>
    </row>
    <row r="69" spans="1:16" ht="16.2" x14ac:dyDescent="0.3">
      <c r="A69" s="2416" t="s">
        <v>581</v>
      </c>
      <c r="B69" s="2417"/>
      <c r="C69" s="2417"/>
      <c r="D69" s="2417"/>
      <c r="E69" s="2417"/>
      <c r="F69" s="2417"/>
      <c r="G69" s="2417"/>
      <c r="H69" s="2417"/>
      <c r="I69" s="2417"/>
      <c r="J69" s="2417"/>
      <c r="K69" s="2417"/>
      <c r="L69" s="2417"/>
      <c r="M69" s="2417"/>
      <c r="N69" s="2417"/>
      <c r="O69" s="2417"/>
      <c r="P69" s="2418"/>
    </row>
    <row r="70" spans="1:16" x14ac:dyDescent="0.3">
      <c r="A70" s="2419" t="s">
        <v>1</v>
      </c>
      <c r="B70" s="2420"/>
      <c r="C70" s="2420"/>
      <c r="D70" s="2421"/>
      <c r="E70" s="2425" t="s">
        <v>0</v>
      </c>
      <c r="F70" s="2426"/>
      <c r="G70" s="2435">
        <v>2022</v>
      </c>
      <c r="H70" s="2435"/>
      <c r="I70" s="831">
        <v>2023</v>
      </c>
      <c r="J70" s="831">
        <v>2024</v>
      </c>
      <c r="K70" s="2323">
        <v>2025</v>
      </c>
      <c r="L70" s="2323"/>
      <c r="M70" s="2323">
        <v>2026</v>
      </c>
      <c r="N70" s="2323"/>
      <c r="O70" s="2323">
        <v>2027</v>
      </c>
      <c r="P70" s="2323"/>
    </row>
    <row r="71" spans="1:16" x14ac:dyDescent="0.3">
      <c r="A71" s="2422"/>
      <c r="B71" s="2423"/>
      <c r="C71" s="2423"/>
      <c r="D71" s="2424"/>
      <c r="E71" s="831" t="s">
        <v>38</v>
      </c>
      <c r="F71" s="840" t="s">
        <v>39</v>
      </c>
      <c r="G71" s="2425" t="s">
        <v>11</v>
      </c>
      <c r="H71" s="2426"/>
      <c r="I71" s="831" t="s">
        <v>11</v>
      </c>
      <c r="J71" s="831" t="s">
        <v>12</v>
      </c>
      <c r="K71" s="2425" t="s">
        <v>13</v>
      </c>
      <c r="L71" s="2426"/>
      <c r="M71" s="2425" t="s">
        <v>14</v>
      </c>
      <c r="N71" s="2426"/>
      <c r="O71" s="2425" t="s">
        <v>14</v>
      </c>
      <c r="P71" s="2426"/>
    </row>
    <row r="72" spans="1:16" x14ac:dyDescent="0.3">
      <c r="A72" s="2254" t="s">
        <v>247</v>
      </c>
      <c r="B72" s="2342"/>
      <c r="C72" s="2342"/>
      <c r="D72" s="2255"/>
      <c r="E72" s="834"/>
      <c r="F72" s="838"/>
      <c r="G72" s="2238">
        <f>G73</f>
        <v>15571</v>
      </c>
      <c r="H72" s="2239"/>
      <c r="I72" s="803">
        <f t="shared" ref="I72:K73" si="3">I73</f>
        <v>50128.1</v>
      </c>
      <c r="J72" s="803">
        <f t="shared" si="3"/>
        <v>0</v>
      </c>
      <c r="K72" s="2238">
        <f t="shared" si="3"/>
        <v>20000</v>
      </c>
      <c r="L72" s="2239"/>
      <c r="M72" s="2238">
        <f>M73</f>
        <v>20000</v>
      </c>
      <c r="N72" s="2239"/>
      <c r="O72" s="2238">
        <f>O73</f>
        <v>20000</v>
      </c>
      <c r="P72" s="2239"/>
    </row>
    <row r="73" spans="1:16" x14ac:dyDescent="0.3">
      <c r="A73" s="2344" t="s">
        <v>474</v>
      </c>
      <c r="B73" s="2345"/>
      <c r="C73" s="2345"/>
      <c r="D73" s="2346"/>
      <c r="E73" s="327" t="s">
        <v>224</v>
      </c>
      <c r="F73" s="834"/>
      <c r="G73" s="2238">
        <f>G74+G75</f>
        <v>15571</v>
      </c>
      <c r="H73" s="2239"/>
      <c r="I73" s="803">
        <f>I74+I75</f>
        <v>50128.1</v>
      </c>
      <c r="J73" s="803">
        <f>J74+J75</f>
        <v>0</v>
      </c>
      <c r="K73" s="2238">
        <f t="shared" si="3"/>
        <v>20000</v>
      </c>
      <c r="L73" s="2239"/>
      <c r="M73" s="2238">
        <f>M74</f>
        <v>20000</v>
      </c>
      <c r="N73" s="2239"/>
      <c r="O73" s="2238">
        <f>O74</f>
        <v>20000</v>
      </c>
      <c r="P73" s="2239"/>
    </row>
    <row r="74" spans="1:16" ht="33" customHeight="1" x14ac:dyDescent="0.3">
      <c r="A74" s="2347" t="s">
        <v>225</v>
      </c>
      <c r="B74" s="2348"/>
      <c r="C74" s="2348"/>
      <c r="D74" s="2349"/>
      <c r="E74" s="328"/>
      <c r="F74" s="834">
        <v>263210</v>
      </c>
      <c r="G74" s="2251">
        <v>0</v>
      </c>
      <c r="H74" s="2251"/>
      <c r="I74" s="835">
        <v>0</v>
      </c>
      <c r="J74" s="835">
        <v>0</v>
      </c>
      <c r="K74" s="2251">
        <v>20000</v>
      </c>
      <c r="L74" s="2251"/>
      <c r="M74" s="2251">
        <v>20000</v>
      </c>
      <c r="N74" s="2251"/>
      <c r="O74" s="2251">
        <v>20000</v>
      </c>
      <c r="P74" s="2251"/>
    </row>
    <row r="75" spans="1:16" ht="49.5" customHeight="1" x14ac:dyDescent="0.3">
      <c r="A75" s="1940" t="s">
        <v>518</v>
      </c>
      <c r="B75" s="1941"/>
      <c r="C75" s="1941"/>
      <c r="D75" s="1942"/>
      <c r="E75" s="328"/>
      <c r="F75" s="834">
        <v>291420</v>
      </c>
      <c r="G75" s="2251">
        <v>15571</v>
      </c>
      <c r="H75" s="2251"/>
      <c r="I75" s="835">
        <v>50128.1</v>
      </c>
      <c r="J75" s="835">
        <v>0</v>
      </c>
      <c r="K75" s="2251">
        <v>0</v>
      </c>
      <c r="L75" s="2251"/>
      <c r="M75" s="2251">
        <v>0</v>
      </c>
      <c r="N75" s="2251"/>
      <c r="O75" s="2251">
        <v>0</v>
      </c>
      <c r="P75" s="2251"/>
    </row>
    <row r="76" spans="1:16" s="261" customFormat="1" ht="13.8" x14ac:dyDescent="0.25">
      <c r="A76" s="2487"/>
      <c r="B76" s="2487"/>
      <c r="C76" s="2487"/>
      <c r="D76" s="2487"/>
      <c r="E76" s="2487"/>
      <c r="F76" s="2487"/>
      <c r="G76" s="2487"/>
      <c r="H76" s="2487"/>
      <c r="I76" s="2487"/>
      <c r="J76" s="2487"/>
      <c r="K76" s="2487"/>
      <c r="L76" s="2487"/>
      <c r="M76" s="2487"/>
      <c r="N76" s="2487"/>
      <c r="O76" s="2487"/>
      <c r="P76" s="2487"/>
    </row>
    <row r="77" spans="1:16" ht="16.2" x14ac:dyDescent="0.3">
      <c r="A77" s="2488" t="s">
        <v>582</v>
      </c>
      <c r="B77" s="2488"/>
      <c r="C77" s="2488"/>
      <c r="D77" s="2488"/>
      <c r="E77" s="2488"/>
      <c r="F77" s="2488"/>
      <c r="G77" s="2488"/>
      <c r="H77" s="2488"/>
      <c r="I77" s="2488"/>
      <c r="J77" s="2488"/>
      <c r="K77" s="2488"/>
      <c r="L77" s="2488"/>
      <c r="M77" s="2488"/>
      <c r="N77" s="2488"/>
      <c r="O77" s="2488"/>
      <c r="P77" s="2488"/>
    </row>
    <row r="78" spans="1:16" x14ac:dyDescent="0.3">
      <c r="A78" s="2435" t="s">
        <v>1</v>
      </c>
      <c r="B78" s="2435"/>
      <c r="C78" s="2435"/>
      <c r="D78" s="2435"/>
      <c r="E78" s="2435" t="s">
        <v>0</v>
      </c>
      <c r="F78" s="2435"/>
      <c r="G78" s="2435"/>
      <c r="H78" s="2435"/>
      <c r="I78" s="2489" t="s">
        <v>43</v>
      </c>
      <c r="J78" s="2489" t="s">
        <v>42</v>
      </c>
      <c r="K78" s="2489" t="s">
        <v>423</v>
      </c>
      <c r="L78" s="836">
        <v>2023</v>
      </c>
      <c r="M78" s="2489" t="s">
        <v>783</v>
      </c>
      <c r="N78" s="831">
        <v>2024</v>
      </c>
      <c r="O78" s="831">
        <v>2025</v>
      </c>
      <c r="P78" s="831">
        <v>2026</v>
      </c>
    </row>
    <row r="79" spans="1:16" ht="52.2" x14ac:dyDescent="0.3">
      <c r="A79" s="2435"/>
      <c r="B79" s="2435"/>
      <c r="C79" s="2435"/>
      <c r="D79" s="2435"/>
      <c r="E79" s="831" t="s">
        <v>44</v>
      </c>
      <c r="F79" s="831" t="s">
        <v>38</v>
      </c>
      <c r="G79" s="841" t="s">
        <v>13</v>
      </c>
      <c r="H79" s="840" t="s">
        <v>39</v>
      </c>
      <c r="I79" s="2489"/>
      <c r="J79" s="2489"/>
      <c r="K79" s="2489"/>
      <c r="L79" s="379" t="s">
        <v>41</v>
      </c>
      <c r="M79" s="2489"/>
      <c r="N79" s="841" t="s">
        <v>13</v>
      </c>
      <c r="O79" s="841" t="s">
        <v>14</v>
      </c>
      <c r="P79" s="841" t="s">
        <v>14</v>
      </c>
    </row>
    <row r="80" spans="1:16" x14ac:dyDescent="0.3">
      <c r="A80" s="2425">
        <v>1</v>
      </c>
      <c r="B80" s="2493"/>
      <c r="C80" s="2493"/>
      <c r="D80" s="2426"/>
      <c r="E80" s="831">
        <v>2</v>
      </c>
      <c r="F80" s="831">
        <v>3</v>
      </c>
      <c r="G80" s="831">
        <v>4</v>
      </c>
      <c r="H80" s="831">
        <v>5</v>
      </c>
      <c r="I80" s="831">
        <v>6</v>
      </c>
      <c r="J80" s="831">
        <v>7</v>
      </c>
      <c r="K80" s="831">
        <v>8</v>
      </c>
      <c r="L80" s="831">
        <v>9</v>
      </c>
      <c r="M80" s="831" t="s">
        <v>45</v>
      </c>
      <c r="N80" s="831">
        <v>11</v>
      </c>
      <c r="O80" s="831">
        <v>12</v>
      </c>
      <c r="P80" s="831">
        <v>13</v>
      </c>
    </row>
    <row r="81" spans="1:16" x14ac:dyDescent="0.3">
      <c r="A81" s="1756"/>
      <c r="B81" s="1757"/>
      <c r="C81" s="1757"/>
      <c r="D81" s="1758"/>
      <c r="E81" s="143"/>
      <c r="F81" s="143"/>
      <c r="G81" s="143"/>
      <c r="H81" s="143"/>
      <c r="I81" s="143"/>
      <c r="J81" s="143"/>
      <c r="K81" s="143"/>
      <c r="L81" s="143"/>
      <c r="M81" s="143"/>
      <c r="N81" s="380"/>
      <c r="O81" s="380"/>
      <c r="P81" s="380"/>
    </row>
    <row r="83" spans="1:16" s="839" customFormat="1" x14ac:dyDescent="0.3">
      <c r="A83" s="2490" t="s">
        <v>46</v>
      </c>
      <c r="B83" s="2491"/>
      <c r="C83" s="2491"/>
      <c r="D83" s="2491"/>
      <c r="E83" s="2491"/>
      <c r="F83" s="2491"/>
      <c r="G83" s="2491"/>
      <c r="H83" s="2491"/>
      <c r="I83" s="2491"/>
      <c r="J83" s="2491"/>
      <c r="K83" s="2491"/>
      <c r="L83" s="2491"/>
      <c r="M83" s="2491"/>
      <c r="N83" s="2491"/>
      <c r="O83" s="2491"/>
      <c r="P83" s="2492"/>
    </row>
    <row r="84" spans="1:16" s="839" customFormat="1" x14ac:dyDescent="0.3">
      <c r="A84" s="2480" t="s">
        <v>47</v>
      </c>
      <c r="B84" s="2481"/>
      <c r="C84" s="2481"/>
      <c r="D84" s="2481"/>
      <c r="E84" s="2481"/>
      <c r="F84" s="2481"/>
      <c r="G84" s="2481"/>
      <c r="H84" s="2481"/>
      <c r="I84" s="2481"/>
      <c r="J84" s="2481"/>
      <c r="K84" s="2481"/>
      <c r="L84" s="2481"/>
      <c r="M84" s="2481"/>
      <c r="N84" s="2481"/>
      <c r="O84" s="2481"/>
      <c r="P84" s="2482"/>
    </row>
    <row r="85" spans="1:16" s="839" customFormat="1" x14ac:dyDescent="0.3">
      <c r="A85" s="2480" t="s">
        <v>48</v>
      </c>
      <c r="B85" s="2481"/>
      <c r="C85" s="2481"/>
      <c r="D85" s="2481"/>
      <c r="E85" s="2481"/>
      <c r="F85" s="2481"/>
      <c r="G85" s="2481"/>
      <c r="H85" s="2481"/>
      <c r="I85" s="2481"/>
      <c r="J85" s="2481"/>
      <c r="K85" s="2481"/>
      <c r="L85" s="2481"/>
      <c r="M85" s="2481"/>
      <c r="N85" s="2481"/>
      <c r="O85" s="2481"/>
      <c r="P85" s="2482"/>
    </row>
    <row r="86" spans="1:16" s="839" customFormat="1" x14ac:dyDescent="0.3">
      <c r="A86" s="2483" t="s">
        <v>49</v>
      </c>
      <c r="B86" s="2484"/>
      <c r="C86" s="2484"/>
      <c r="D86" s="2484"/>
      <c r="E86" s="2484"/>
      <c r="F86" s="2484"/>
      <c r="G86" s="2484"/>
      <c r="H86" s="2484"/>
      <c r="I86" s="2484"/>
      <c r="J86" s="2484"/>
      <c r="K86" s="2484"/>
      <c r="L86" s="2484"/>
      <c r="M86" s="2484"/>
      <c r="N86" s="2484"/>
      <c r="O86" s="2484"/>
      <c r="P86" s="2485"/>
    </row>
    <row r="88" spans="1:16" x14ac:dyDescent="0.3">
      <c r="A88" s="2486" t="s">
        <v>784</v>
      </c>
      <c r="B88" s="2486"/>
      <c r="C88" s="2486"/>
      <c r="D88" s="2486"/>
      <c r="E88" s="2486"/>
      <c r="F88" s="2486"/>
      <c r="G88" s="2486"/>
      <c r="H88" s="2486"/>
      <c r="I88" s="2486"/>
      <c r="J88" s="2486"/>
      <c r="K88" s="2486"/>
      <c r="L88" s="2486"/>
      <c r="M88" s="2486"/>
      <c r="N88" s="2486"/>
      <c r="O88" s="2486"/>
      <c r="P88" s="2486"/>
    </row>
    <row r="89" spans="1:16" x14ac:dyDescent="0.3">
      <c r="A89" s="945"/>
      <c r="C89" s="945"/>
      <c r="D89" s="945"/>
      <c r="E89" s="945"/>
      <c r="F89" s="945"/>
      <c r="G89" s="945"/>
      <c r="H89" s="945"/>
      <c r="I89" s="945"/>
      <c r="J89" s="945"/>
      <c r="K89" s="945"/>
      <c r="L89" s="945"/>
      <c r="M89" s="945"/>
      <c r="N89" s="945"/>
      <c r="O89" s="945"/>
      <c r="P89" s="945"/>
    </row>
  </sheetData>
  <mergeCells count="216">
    <mergeCell ref="A85:P85"/>
    <mergeCell ref="A86:P86"/>
    <mergeCell ref="A88:P88"/>
    <mergeCell ref="K75:L75"/>
    <mergeCell ref="M75:N75"/>
    <mergeCell ref="O75:P75"/>
    <mergeCell ref="A76:P76"/>
    <mergeCell ref="A77:P77"/>
    <mergeCell ref="A78:D79"/>
    <mergeCell ref="E78:H78"/>
    <mergeCell ref="I78:I79"/>
    <mergeCell ref="J78:J79"/>
    <mergeCell ref="K78:K79"/>
    <mergeCell ref="M78:M79"/>
    <mergeCell ref="A81:D81"/>
    <mergeCell ref="A83:P83"/>
    <mergeCell ref="A84:P84"/>
    <mergeCell ref="A80:D80"/>
    <mergeCell ref="A75:D75"/>
    <mergeCell ref="G75:H75"/>
    <mergeCell ref="K28:L28"/>
    <mergeCell ref="M28:N28"/>
    <mergeCell ref="O28:P28"/>
    <mergeCell ref="A49:P49"/>
    <mergeCell ref="A50:P50"/>
    <mergeCell ref="A53:B53"/>
    <mergeCell ref="C53:N53"/>
    <mergeCell ref="O53:P53"/>
    <mergeCell ref="A54:B54"/>
    <mergeCell ref="C54:N54"/>
    <mergeCell ref="O54:P54"/>
    <mergeCell ref="A51:B51"/>
    <mergeCell ref="C51:N51"/>
    <mergeCell ref="O51:P51"/>
    <mergeCell ref="A52:B52"/>
    <mergeCell ref="C52:N52"/>
    <mergeCell ref="O52:P52"/>
    <mergeCell ref="O70:P70"/>
    <mergeCell ref="G71:H71"/>
    <mergeCell ref="A30:P30"/>
    <mergeCell ref="A31:C32"/>
    <mergeCell ref="D31:F31"/>
    <mergeCell ref="G31:J31"/>
    <mergeCell ref="K31:M31"/>
    <mergeCell ref="N31:P31"/>
    <mergeCell ref="A40:C40"/>
    <mergeCell ref="E40:F40"/>
    <mergeCell ref="G40:H40"/>
    <mergeCell ref="A39:C39"/>
    <mergeCell ref="E39:F39"/>
    <mergeCell ref="G39:H39"/>
    <mergeCell ref="A33:C33"/>
    <mergeCell ref="E33:F33"/>
    <mergeCell ref="G33:H33"/>
    <mergeCell ref="A34:C34"/>
    <mergeCell ref="E34:F34"/>
    <mergeCell ref="G34:H34"/>
    <mergeCell ref="A55:P55"/>
    <mergeCell ref="A65:A66"/>
    <mergeCell ref="C66:I66"/>
    <mergeCell ref="C67:I67"/>
    <mergeCell ref="A68:P68"/>
    <mergeCell ref="A63:A64"/>
    <mergeCell ref="C63:I63"/>
    <mergeCell ref="C64:I64"/>
    <mergeCell ref="C65:I65"/>
    <mergeCell ref="A61:A62"/>
    <mergeCell ref="A59:C59"/>
    <mergeCell ref="D59:P59"/>
    <mergeCell ref="A60:P60"/>
    <mergeCell ref="B61:B62"/>
    <mergeCell ref="C61:I62"/>
    <mergeCell ref="J61:J62"/>
    <mergeCell ref="A57:C57"/>
    <mergeCell ref="D57:P57"/>
    <mergeCell ref="A56:P56"/>
    <mergeCell ref="A58:C58"/>
    <mergeCell ref="D58:P58"/>
    <mergeCell ref="A46:B46"/>
    <mergeCell ref="I46:J46"/>
    <mergeCell ref="A44:B45"/>
    <mergeCell ref="C44:H44"/>
    <mergeCell ref="I44:J45"/>
    <mergeCell ref="A47:B47"/>
    <mergeCell ref="I47:J47"/>
    <mergeCell ref="A48:B48"/>
    <mergeCell ref="I48:J48"/>
    <mergeCell ref="A41:C41"/>
    <mergeCell ref="E41:F41"/>
    <mergeCell ref="G41:H41"/>
    <mergeCell ref="A43:P43"/>
    <mergeCell ref="A38:C38"/>
    <mergeCell ref="E38:F38"/>
    <mergeCell ref="G38:H38"/>
    <mergeCell ref="A35:C35"/>
    <mergeCell ref="E35:F35"/>
    <mergeCell ref="G35:H35"/>
    <mergeCell ref="A36:C36"/>
    <mergeCell ref="E36:F36"/>
    <mergeCell ref="G36:H36"/>
    <mergeCell ref="A37:C37"/>
    <mergeCell ref="E37:F37"/>
    <mergeCell ref="G37:H37"/>
    <mergeCell ref="A26:B26"/>
    <mergeCell ref="G26:H26"/>
    <mergeCell ref="K26:L26"/>
    <mergeCell ref="M26:N26"/>
    <mergeCell ref="O26:P26"/>
    <mergeCell ref="E32:F32"/>
    <mergeCell ref="G32:H32"/>
    <mergeCell ref="A24:B24"/>
    <mergeCell ref="G24:H24"/>
    <mergeCell ref="K24:L24"/>
    <mergeCell ref="M24:N24"/>
    <mergeCell ref="O24:P24"/>
    <mergeCell ref="A25:B25"/>
    <mergeCell ref="G25:H25"/>
    <mergeCell ref="K25:L25"/>
    <mergeCell ref="M25:N25"/>
    <mergeCell ref="O25:P25"/>
    <mergeCell ref="A27:B27"/>
    <mergeCell ref="G27:H27"/>
    <mergeCell ref="K27:L27"/>
    <mergeCell ref="M27:N27"/>
    <mergeCell ref="O27:P27"/>
    <mergeCell ref="A28:B28"/>
    <mergeCell ref="G28:H28"/>
    <mergeCell ref="A22:B22"/>
    <mergeCell ref="G22:H22"/>
    <mergeCell ref="K22:L22"/>
    <mergeCell ref="M22:N22"/>
    <mergeCell ref="O22:P22"/>
    <mergeCell ref="A23:B23"/>
    <mergeCell ref="G23:H23"/>
    <mergeCell ref="K23:L23"/>
    <mergeCell ref="M23:N23"/>
    <mergeCell ref="O23:P23"/>
    <mergeCell ref="A20:B20"/>
    <mergeCell ref="G20:H20"/>
    <mergeCell ref="K20:L20"/>
    <mergeCell ref="M20:N20"/>
    <mergeCell ref="O20:P20"/>
    <mergeCell ref="A21:B21"/>
    <mergeCell ref="G21:H21"/>
    <mergeCell ref="K21:L21"/>
    <mergeCell ref="M21:N21"/>
    <mergeCell ref="O21:P21"/>
    <mergeCell ref="A18:B19"/>
    <mergeCell ref="C18:F18"/>
    <mergeCell ref="G18:H18"/>
    <mergeCell ref="K18:L18"/>
    <mergeCell ref="M18:N18"/>
    <mergeCell ref="O18:P18"/>
    <mergeCell ref="G19:H19"/>
    <mergeCell ref="K19:L19"/>
    <mergeCell ref="M19:N19"/>
    <mergeCell ref="O19:P19"/>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 ref="A73:D73"/>
    <mergeCell ref="G73:H73"/>
    <mergeCell ref="K73:L73"/>
    <mergeCell ref="M73:N73"/>
    <mergeCell ref="O73:P73"/>
    <mergeCell ref="A69:P69"/>
    <mergeCell ref="A70:D71"/>
    <mergeCell ref="E70:F70"/>
    <mergeCell ref="A74:D74"/>
    <mergeCell ref="G74:H74"/>
    <mergeCell ref="K74:L74"/>
    <mergeCell ref="M74:N74"/>
    <mergeCell ref="O74:P74"/>
    <mergeCell ref="K71:L71"/>
    <mergeCell ref="M71:N71"/>
    <mergeCell ref="O71:P71"/>
    <mergeCell ref="A72:D72"/>
    <mergeCell ref="G72:H72"/>
    <mergeCell ref="K72:L72"/>
    <mergeCell ref="M72:N72"/>
    <mergeCell ref="O72:P72"/>
    <mergeCell ref="G70:H70"/>
    <mergeCell ref="K70:L70"/>
    <mergeCell ref="M70:N7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2"/>
  <sheetViews>
    <sheetView topLeftCell="A118" workbookViewId="0">
      <selection activeCell="L140" sqref="L140"/>
    </sheetView>
  </sheetViews>
  <sheetFormatPr defaultRowHeight="14.4" x14ac:dyDescent="0.3"/>
  <cols>
    <col min="9" max="9" width="10.109375" bestFit="1" customWidth="1"/>
    <col min="11" max="11" width="9.44140625" customWidth="1"/>
    <col min="14" max="14" width="9.5546875" customWidth="1"/>
  </cols>
  <sheetData>
    <row r="1" spans="1:16" x14ac:dyDescent="0.3">
      <c r="A1" s="261"/>
      <c r="B1" s="261"/>
      <c r="C1" s="261"/>
      <c r="D1" s="261"/>
      <c r="E1" s="261"/>
      <c r="F1" s="261"/>
      <c r="G1" s="261"/>
      <c r="H1" s="261"/>
      <c r="I1" s="261"/>
      <c r="J1" s="261"/>
      <c r="K1" s="261"/>
      <c r="L1" s="261"/>
      <c r="M1" s="261"/>
      <c r="N1" s="2494" t="s">
        <v>68</v>
      </c>
      <c r="O1" s="2494"/>
      <c r="P1" s="2494"/>
    </row>
    <row r="2" spans="1:16" x14ac:dyDescent="0.3">
      <c r="A2" s="261"/>
      <c r="B2" s="261"/>
      <c r="C2" s="261"/>
      <c r="D2" s="261"/>
      <c r="E2" s="261"/>
      <c r="F2" s="261"/>
      <c r="G2" s="261"/>
      <c r="H2" s="261"/>
      <c r="I2" s="261"/>
      <c r="J2" s="261"/>
      <c r="K2" s="261"/>
      <c r="L2" s="261"/>
      <c r="M2" s="261"/>
      <c r="N2" s="619"/>
      <c r="O2" s="619"/>
      <c r="P2" s="619"/>
    </row>
    <row r="3" spans="1:16" x14ac:dyDescent="0.3">
      <c r="A3" s="2495" t="s">
        <v>30</v>
      </c>
      <c r="B3" s="2495"/>
      <c r="C3" s="2495"/>
      <c r="D3" s="2495"/>
      <c r="E3" s="2495"/>
      <c r="F3" s="2495"/>
      <c r="G3" s="2495"/>
      <c r="H3" s="2495"/>
      <c r="I3" s="2495"/>
      <c r="J3" s="2495"/>
      <c r="K3" s="2495"/>
      <c r="L3" s="2495"/>
      <c r="M3" s="2495"/>
      <c r="N3" s="2495"/>
      <c r="O3" s="2495"/>
      <c r="P3" s="2495"/>
    </row>
    <row r="4" spans="1:16" x14ac:dyDescent="0.3">
      <c r="A4" s="2495" t="s">
        <v>70</v>
      </c>
      <c r="B4" s="2495"/>
      <c r="C4" s="2495"/>
      <c r="D4" s="2495"/>
      <c r="E4" s="2495"/>
      <c r="F4" s="2495"/>
      <c r="G4" s="2495"/>
      <c r="H4" s="2495"/>
      <c r="I4" s="2495"/>
      <c r="J4" s="2495"/>
      <c r="K4" s="2495"/>
      <c r="L4" s="2495"/>
      <c r="M4" s="2495"/>
      <c r="N4" s="2495"/>
      <c r="O4" s="2495"/>
      <c r="P4" s="2495"/>
    </row>
    <row r="5" spans="1:16" x14ac:dyDescent="0.3">
      <c r="A5" s="261"/>
      <c r="B5" s="261"/>
      <c r="C5" s="261"/>
      <c r="D5" s="261"/>
      <c r="E5" s="261"/>
      <c r="F5" s="261"/>
      <c r="G5" s="261"/>
      <c r="H5" s="261"/>
      <c r="I5" s="261"/>
      <c r="J5" s="261"/>
      <c r="K5" s="261"/>
      <c r="L5" s="261"/>
      <c r="M5" s="261"/>
      <c r="N5" s="261"/>
      <c r="O5" s="261"/>
      <c r="P5" s="347" t="s">
        <v>0</v>
      </c>
    </row>
    <row r="6" spans="1:16" x14ac:dyDescent="0.3">
      <c r="A6" s="2496" t="s">
        <v>31</v>
      </c>
      <c r="B6" s="2496"/>
      <c r="C6" s="2496"/>
      <c r="D6" s="2497" t="s">
        <v>583</v>
      </c>
      <c r="E6" s="2498"/>
      <c r="F6" s="2498"/>
      <c r="G6" s="2498"/>
      <c r="H6" s="2498"/>
      <c r="I6" s="2498"/>
      <c r="J6" s="2498"/>
      <c r="K6" s="2498"/>
      <c r="L6" s="2498"/>
      <c r="M6" s="2498"/>
      <c r="N6" s="2498"/>
      <c r="O6" s="2499"/>
      <c r="P6" s="220">
        <v>11</v>
      </c>
    </row>
    <row r="7" spans="1:16" x14ac:dyDescent="0.3">
      <c r="A7" s="2496" t="s">
        <v>32</v>
      </c>
      <c r="B7" s="2496"/>
      <c r="C7" s="2496"/>
      <c r="D7" s="2500" t="s">
        <v>584</v>
      </c>
      <c r="E7" s="2501"/>
      <c r="F7" s="2501"/>
      <c r="G7" s="2501"/>
      <c r="H7" s="2501"/>
      <c r="I7" s="2501"/>
      <c r="J7" s="2501"/>
      <c r="K7" s="2501"/>
      <c r="L7" s="2501"/>
      <c r="M7" s="2501"/>
      <c r="N7" s="2501"/>
      <c r="O7" s="2502"/>
      <c r="P7" s="658" t="s">
        <v>77</v>
      </c>
    </row>
    <row r="8" spans="1:16" x14ac:dyDescent="0.3">
      <c r="A8" s="2510" t="s">
        <v>33</v>
      </c>
      <c r="B8" s="2510"/>
      <c r="C8" s="2510"/>
      <c r="D8" s="2511"/>
      <c r="E8" s="2512"/>
      <c r="F8" s="2512"/>
      <c r="G8" s="2512"/>
      <c r="H8" s="2512"/>
      <c r="I8" s="2512"/>
      <c r="J8" s="2512"/>
      <c r="K8" s="2512"/>
      <c r="L8" s="2512"/>
      <c r="M8" s="2512"/>
      <c r="N8" s="2512"/>
      <c r="O8" s="2513"/>
      <c r="P8" s="601"/>
    </row>
    <row r="9" spans="1:16" x14ac:dyDescent="0.3">
      <c r="A9" s="382"/>
      <c r="B9" s="382"/>
      <c r="C9" s="382"/>
      <c r="D9" s="347"/>
      <c r="E9" s="347"/>
      <c r="F9" s="347"/>
      <c r="G9" s="347"/>
      <c r="H9" s="347"/>
      <c r="I9" s="347"/>
      <c r="J9" s="347"/>
      <c r="K9" s="347"/>
      <c r="L9" s="347"/>
      <c r="M9" s="347"/>
      <c r="N9" s="347"/>
      <c r="O9" s="347"/>
      <c r="P9" s="347"/>
    </row>
    <row r="10" spans="1:16" x14ac:dyDescent="0.3">
      <c r="A10" s="2511" t="s">
        <v>456</v>
      </c>
      <c r="B10" s="2514"/>
      <c r="C10" s="2514"/>
      <c r="D10" s="2514"/>
      <c r="E10" s="2514"/>
      <c r="F10" s="2514"/>
      <c r="G10" s="2514"/>
      <c r="H10" s="2514"/>
      <c r="I10" s="2514"/>
      <c r="J10" s="2514"/>
      <c r="K10" s="2514"/>
      <c r="L10" s="2514"/>
      <c r="M10" s="2514"/>
      <c r="N10" s="2514"/>
      <c r="O10" s="2514"/>
      <c r="P10" s="2515"/>
    </row>
    <row r="11" spans="1:16" x14ac:dyDescent="0.3">
      <c r="A11" s="382"/>
      <c r="B11" s="382"/>
      <c r="C11" s="382"/>
      <c r="D11" s="382"/>
      <c r="E11" s="382"/>
      <c r="F11" s="382"/>
      <c r="G11" s="382"/>
      <c r="H11" s="382"/>
      <c r="I11" s="382"/>
      <c r="J11" s="382"/>
      <c r="K11" s="382"/>
      <c r="L11" s="382"/>
      <c r="M11" s="382"/>
      <c r="N11" s="382"/>
      <c r="O11" s="382"/>
      <c r="P11" s="382"/>
    </row>
    <row r="12" spans="1:16" x14ac:dyDescent="0.3">
      <c r="A12" s="2516" t="s">
        <v>1</v>
      </c>
      <c r="B12" s="2517"/>
      <c r="C12" s="2517"/>
      <c r="D12" s="2518"/>
      <c r="E12" s="2503" t="s">
        <v>0</v>
      </c>
      <c r="F12" s="2504"/>
      <c r="G12" s="2522">
        <v>2022</v>
      </c>
      <c r="H12" s="2523"/>
      <c r="I12" s="346">
        <v>2023</v>
      </c>
      <c r="J12" s="346">
        <v>2024</v>
      </c>
      <c r="K12" s="2524">
        <v>2025</v>
      </c>
      <c r="L12" s="2524"/>
      <c r="M12" s="2524">
        <v>2026</v>
      </c>
      <c r="N12" s="2524"/>
      <c r="O12" s="2524">
        <v>2027</v>
      </c>
      <c r="P12" s="2524"/>
    </row>
    <row r="13" spans="1:16" x14ac:dyDescent="0.3">
      <c r="A13" s="2519"/>
      <c r="B13" s="2520"/>
      <c r="C13" s="2520"/>
      <c r="D13" s="2521"/>
      <c r="E13" s="601" t="s">
        <v>35</v>
      </c>
      <c r="F13" s="608" t="s">
        <v>36</v>
      </c>
      <c r="G13" s="2503" t="s">
        <v>11</v>
      </c>
      <c r="H13" s="2504"/>
      <c r="I13" s="601" t="s">
        <v>11</v>
      </c>
      <c r="J13" s="601" t="s">
        <v>12</v>
      </c>
      <c r="K13" s="2503" t="s">
        <v>13</v>
      </c>
      <c r="L13" s="2504"/>
      <c r="M13" s="2503" t="s">
        <v>14</v>
      </c>
      <c r="N13" s="2504"/>
      <c r="O13" s="2503" t="s">
        <v>14</v>
      </c>
      <c r="P13" s="2504"/>
    </row>
    <row r="14" spans="1:16" x14ac:dyDescent="0.3">
      <c r="A14" s="2505" t="s">
        <v>37</v>
      </c>
      <c r="B14" s="2506"/>
      <c r="C14" s="2506"/>
      <c r="D14" s="2507"/>
      <c r="E14" s="601"/>
      <c r="F14" s="601"/>
      <c r="G14" s="2508">
        <f>G15+G16+G17+G18</f>
        <v>4249.8</v>
      </c>
      <c r="H14" s="2509"/>
      <c r="I14" s="384">
        <f>I15+I16+I17+I18</f>
        <v>3231.7999999999997</v>
      </c>
      <c r="J14" s="384">
        <f>J15+J16+J17+J18</f>
        <v>15150</v>
      </c>
      <c r="K14" s="2508">
        <f>K15+K16+K17+K18</f>
        <v>92273</v>
      </c>
      <c r="L14" s="2509"/>
      <c r="M14" s="2508">
        <f t="shared" ref="M14" si="0">M15+M16+M17+M18</f>
        <v>133885</v>
      </c>
      <c r="N14" s="2509"/>
      <c r="O14" s="2508">
        <f t="shared" ref="O14" si="1">O15+O16+O17+O18</f>
        <v>180846</v>
      </c>
      <c r="P14" s="2509"/>
    </row>
    <row r="15" spans="1:16" x14ac:dyDescent="0.3">
      <c r="A15" s="2511" t="s">
        <v>585</v>
      </c>
      <c r="B15" s="2512"/>
      <c r="C15" s="2512"/>
      <c r="D15" s="2513"/>
      <c r="E15" s="601"/>
      <c r="F15" s="601">
        <v>22</v>
      </c>
      <c r="G15" s="2525">
        <f>G84+G112</f>
        <v>56.2</v>
      </c>
      <c r="H15" s="2526"/>
      <c r="I15" s="597">
        <f>I84+I112</f>
        <v>28.799999999999997</v>
      </c>
      <c r="J15" s="597">
        <f>J84+J112</f>
        <v>329.8</v>
      </c>
      <c r="K15" s="2527">
        <f>K84</f>
        <v>348</v>
      </c>
      <c r="L15" s="2527"/>
      <c r="M15" s="2527">
        <f>M84</f>
        <v>350</v>
      </c>
      <c r="N15" s="2527"/>
      <c r="O15" s="2527">
        <f>O84</f>
        <v>356</v>
      </c>
      <c r="P15" s="2527"/>
    </row>
    <row r="16" spans="1:16" x14ac:dyDescent="0.3">
      <c r="A16" s="2511" t="s">
        <v>82</v>
      </c>
      <c r="B16" s="2512"/>
      <c r="C16" s="2512"/>
      <c r="D16" s="2513"/>
      <c r="E16" s="601"/>
      <c r="F16" s="601">
        <v>28</v>
      </c>
      <c r="G16" s="2525">
        <f>G97+G120</f>
        <v>935.5</v>
      </c>
      <c r="H16" s="2526"/>
      <c r="I16" s="597">
        <f>I97+I120</f>
        <v>937.3</v>
      </c>
      <c r="J16" s="597">
        <f>J97+J120</f>
        <v>3500</v>
      </c>
      <c r="K16" s="2527">
        <f>K97</f>
        <v>5000</v>
      </c>
      <c r="L16" s="2527"/>
      <c r="M16" s="2527">
        <f>M97</f>
        <v>5000</v>
      </c>
      <c r="N16" s="2527"/>
      <c r="O16" s="2527">
        <f>O97</f>
        <v>5000</v>
      </c>
      <c r="P16" s="2527"/>
    </row>
    <row r="17" spans="1:16" x14ac:dyDescent="0.3">
      <c r="A17" s="2511" t="s">
        <v>83</v>
      </c>
      <c r="B17" s="2512"/>
      <c r="C17" s="2512"/>
      <c r="D17" s="2513"/>
      <c r="E17" s="601"/>
      <c r="F17" s="601">
        <v>31</v>
      </c>
      <c r="G17" s="2525">
        <f>G99+G122</f>
        <v>3209.5</v>
      </c>
      <c r="H17" s="2526"/>
      <c r="I17" s="597">
        <f>I99+I122</f>
        <v>2250</v>
      </c>
      <c r="J17" s="597">
        <f>J99+J122</f>
        <v>11161.2</v>
      </c>
      <c r="K17" s="2527">
        <f>K99</f>
        <v>86765</v>
      </c>
      <c r="L17" s="2527"/>
      <c r="M17" s="2527">
        <f>M99</f>
        <v>128375</v>
      </c>
      <c r="N17" s="2527"/>
      <c r="O17" s="2527">
        <f>O99</f>
        <v>175330</v>
      </c>
      <c r="P17" s="2527"/>
    </row>
    <row r="18" spans="1:16" x14ac:dyDescent="0.3">
      <c r="A18" s="2511" t="s">
        <v>84</v>
      </c>
      <c r="B18" s="2514"/>
      <c r="C18" s="2514"/>
      <c r="D18" s="2515"/>
      <c r="E18" s="601"/>
      <c r="F18" s="601">
        <v>33</v>
      </c>
      <c r="G18" s="2525">
        <f>G105+G124</f>
        <v>48.599999999999994</v>
      </c>
      <c r="H18" s="2526"/>
      <c r="I18" s="597">
        <f>I105+I124</f>
        <v>15.7</v>
      </c>
      <c r="J18" s="597">
        <f>J105+J124</f>
        <v>159</v>
      </c>
      <c r="K18" s="2527">
        <f>K105</f>
        <v>160</v>
      </c>
      <c r="L18" s="2527"/>
      <c r="M18" s="2527">
        <f>M105</f>
        <v>160</v>
      </c>
      <c r="N18" s="2527"/>
      <c r="O18" s="2527">
        <f>O105</f>
        <v>160</v>
      </c>
      <c r="P18" s="2527"/>
    </row>
    <row r="19" spans="1:16" x14ac:dyDescent="0.3">
      <c r="A19" s="382"/>
      <c r="B19" s="382"/>
      <c r="C19" s="382"/>
      <c r="D19" s="382"/>
      <c r="E19" s="347"/>
      <c r="F19" s="347"/>
      <c r="G19" s="347"/>
      <c r="H19" s="347"/>
      <c r="I19" s="347"/>
      <c r="J19" s="347"/>
      <c r="K19" s="347"/>
      <c r="L19" s="347"/>
      <c r="M19" s="347"/>
      <c r="N19" s="347"/>
      <c r="O19" s="347"/>
      <c r="P19" s="347"/>
    </row>
    <row r="20" spans="1:16" x14ac:dyDescent="0.3">
      <c r="A20" s="2516" t="s">
        <v>1</v>
      </c>
      <c r="B20" s="2518"/>
      <c r="C20" s="2528" t="s">
        <v>0</v>
      </c>
      <c r="D20" s="2529"/>
      <c r="E20" s="2529"/>
      <c r="F20" s="2530"/>
      <c r="G20" s="2522">
        <v>2022</v>
      </c>
      <c r="H20" s="2523"/>
      <c r="I20" s="346">
        <v>2023</v>
      </c>
      <c r="J20" s="346">
        <v>2024</v>
      </c>
      <c r="K20" s="2524">
        <v>2025</v>
      </c>
      <c r="L20" s="2524"/>
      <c r="M20" s="2524">
        <v>2026</v>
      </c>
      <c r="N20" s="2524"/>
      <c r="O20" s="2524">
        <v>2027</v>
      </c>
      <c r="P20" s="2524"/>
    </row>
    <row r="21" spans="1:16" x14ac:dyDescent="0.3">
      <c r="A21" s="2519"/>
      <c r="B21" s="2521"/>
      <c r="C21" s="601" t="s">
        <v>61</v>
      </c>
      <c r="D21" s="601" t="s">
        <v>62</v>
      </c>
      <c r="E21" s="601" t="s">
        <v>35</v>
      </c>
      <c r="F21" s="608" t="s">
        <v>36</v>
      </c>
      <c r="G21" s="2503" t="s">
        <v>11</v>
      </c>
      <c r="H21" s="2504"/>
      <c r="I21" s="601" t="s">
        <v>11</v>
      </c>
      <c r="J21" s="601" t="s">
        <v>12</v>
      </c>
      <c r="K21" s="2503" t="s">
        <v>13</v>
      </c>
      <c r="L21" s="2504"/>
      <c r="M21" s="2503" t="s">
        <v>14</v>
      </c>
      <c r="N21" s="2504"/>
      <c r="O21" s="2503" t="s">
        <v>14</v>
      </c>
      <c r="P21" s="2504"/>
    </row>
    <row r="22" spans="1:16" x14ac:dyDescent="0.3">
      <c r="A22" s="2531" t="s">
        <v>63</v>
      </c>
      <c r="B22" s="2532"/>
      <c r="C22" s="385"/>
      <c r="D22" s="385"/>
      <c r="E22" s="385"/>
      <c r="F22" s="385"/>
      <c r="G22" s="2533">
        <f>G23+G27</f>
        <v>6027.7999999999993</v>
      </c>
      <c r="H22" s="2534"/>
      <c r="I22" s="617">
        <f>I23+I27</f>
        <v>1016.4000000000001</v>
      </c>
      <c r="J22" s="617">
        <f>J23+J27</f>
        <v>15150</v>
      </c>
      <c r="K22" s="2535">
        <f>K23+K27</f>
        <v>92273</v>
      </c>
      <c r="L22" s="2535"/>
      <c r="M22" s="2535">
        <f>M23+M27</f>
        <v>133885</v>
      </c>
      <c r="N22" s="2535"/>
      <c r="O22" s="2535">
        <f>O23+O27</f>
        <v>180846</v>
      </c>
      <c r="P22" s="2535"/>
    </row>
    <row r="23" spans="1:16" x14ac:dyDescent="0.3">
      <c r="A23" s="2536" t="s">
        <v>64</v>
      </c>
      <c r="B23" s="2537"/>
      <c r="C23" s="386">
        <v>2</v>
      </c>
      <c r="D23" s="385"/>
      <c r="E23" s="385"/>
      <c r="F23" s="385"/>
      <c r="G23" s="2538">
        <f>G24+G25</f>
        <v>5032.8999999999996</v>
      </c>
      <c r="H23" s="2539"/>
      <c r="I23" s="616">
        <f>I24+I25</f>
        <v>1016.4000000000001</v>
      </c>
      <c r="J23" s="616">
        <f>J24+J25</f>
        <v>2000</v>
      </c>
      <c r="K23" s="2540">
        <f>K24+K25</f>
        <v>2020</v>
      </c>
      <c r="L23" s="2540"/>
      <c r="M23" s="2540">
        <f t="shared" ref="M23" si="2">M24+M25</f>
        <v>20</v>
      </c>
      <c r="N23" s="2540"/>
      <c r="O23" s="2540">
        <f t="shared" ref="O23" si="3">O24+O25</f>
        <v>0</v>
      </c>
      <c r="P23" s="2540"/>
    </row>
    <row r="24" spans="1:16" x14ac:dyDescent="0.3">
      <c r="A24" s="2264" t="s">
        <v>526</v>
      </c>
      <c r="B24" s="2265"/>
      <c r="C24" s="385">
        <v>299</v>
      </c>
      <c r="D24" s="385">
        <v>2</v>
      </c>
      <c r="E24" s="387" t="s">
        <v>433</v>
      </c>
      <c r="F24" s="385">
        <v>14</v>
      </c>
      <c r="G24" s="2541">
        <f>K52+K56</f>
        <v>0</v>
      </c>
      <c r="H24" s="2542"/>
      <c r="I24" s="615">
        <f t="shared" ref="I24:K25" si="4">L52+L56</f>
        <v>147.69999999999999</v>
      </c>
      <c r="J24" s="615">
        <f t="shared" si="4"/>
        <v>0</v>
      </c>
      <c r="K24" s="2543">
        <f t="shared" si="4"/>
        <v>20</v>
      </c>
      <c r="L24" s="2543"/>
      <c r="M24" s="2543">
        <f>O52+O56</f>
        <v>20</v>
      </c>
      <c r="N24" s="2543"/>
      <c r="O24" s="2543">
        <f>P52+P56</f>
        <v>0</v>
      </c>
      <c r="P24" s="2543"/>
    </row>
    <row r="25" spans="1:16" x14ac:dyDescent="0.3">
      <c r="A25" s="2544" t="s">
        <v>586</v>
      </c>
      <c r="B25" s="2545"/>
      <c r="C25" s="385"/>
      <c r="D25" s="385"/>
      <c r="E25" s="387"/>
      <c r="F25" s="385">
        <v>19</v>
      </c>
      <c r="G25" s="2541">
        <f>K53+K57</f>
        <v>5032.8999999999996</v>
      </c>
      <c r="H25" s="2542"/>
      <c r="I25" s="615">
        <f t="shared" si="4"/>
        <v>868.7</v>
      </c>
      <c r="J25" s="615">
        <f t="shared" si="4"/>
        <v>2000</v>
      </c>
      <c r="K25" s="2543">
        <f t="shared" si="4"/>
        <v>2000</v>
      </c>
      <c r="L25" s="2543"/>
      <c r="M25" s="2543">
        <f>O53+O57</f>
        <v>0</v>
      </c>
      <c r="N25" s="2543"/>
      <c r="O25" s="2543">
        <f>P53+P57</f>
        <v>0</v>
      </c>
      <c r="P25" s="2543"/>
    </row>
    <row r="26" spans="1:16" x14ac:dyDescent="0.3">
      <c r="A26" s="2546"/>
      <c r="B26" s="2546"/>
      <c r="C26" s="385"/>
      <c r="D26" s="385"/>
      <c r="E26" s="387"/>
      <c r="F26" s="385"/>
      <c r="G26" s="2503"/>
      <c r="H26" s="2504"/>
      <c r="I26" s="601"/>
      <c r="J26" s="388"/>
      <c r="K26" s="2543"/>
      <c r="L26" s="2543"/>
      <c r="M26" s="2543"/>
      <c r="N26" s="2543"/>
      <c r="O26" s="2543"/>
      <c r="P26" s="2543"/>
    </row>
    <row r="27" spans="1:16" x14ac:dyDescent="0.3">
      <c r="A27" s="2536" t="s">
        <v>65</v>
      </c>
      <c r="B27" s="2537"/>
      <c r="C27" s="386">
        <v>2</v>
      </c>
      <c r="D27" s="385"/>
      <c r="E27" s="387"/>
      <c r="F27" s="385"/>
      <c r="G27" s="2538">
        <f>G28+G29+G30+G31</f>
        <v>994.9</v>
      </c>
      <c r="H27" s="2547"/>
      <c r="I27" s="616">
        <f>I28+I29+I30+I31</f>
        <v>0</v>
      </c>
      <c r="J27" s="616">
        <f>J28+J29+J30+J31</f>
        <v>13150</v>
      </c>
      <c r="K27" s="2540">
        <f>K28+K29+K30+K31</f>
        <v>90253</v>
      </c>
      <c r="L27" s="2540"/>
      <c r="M27" s="2540">
        <f>M28+M29+M30+M31</f>
        <v>133865</v>
      </c>
      <c r="N27" s="2540"/>
      <c r="O27" s="2540">
        <f>O28+O29+O30+O31</f>
        <v>180846</v>
      </c>
      <c r="P27" s="2540"/>
    </row>
    <row r="28" spans="1:16" x14ac:dyDescent="0.3">
      <c r="A28" s="2544" t="s">
        <v>587</v>
      </c>
      <c r="B28" s="2545"/>
      <c r="C28" s="385">
        <v>298</v>
      </c>
      <c r="D28" s="385">
        <v>2</v>
      </c>
      <c r="E28" s="387" t="s">
        <v>433</v>
      </c>
      <c r="F28" s="385">
        <v>13</v>
      </c>
      <c r="G28" s="2541">
        <f>K50+K51</f>
        <v>994.9</v>
      </c>
      <c r="H28" s="2530"/>
      <c r="I28" s="615">
        <f>L50+L51</f>
        <v>0</v>
      </c>
      <c r="J28" s="615">
        <f>M50+M51</f>
        <v>3150</v>
      </c>
      <c r="K28" s="2543">
        <f>N50+N51</f>
        <v>5000</v>
      </c>
      <c r="L28" s="2543"/>
      <c r="M28" s="2543">
        <f>O50+O51</f>
        <v>20000</v>
      </c>
      <c r="N28" s="2543"/>
      <c r="O28" s="2543">
        <f>P50+P51</f>
        <v>40000</v>
      </c>
      <c r="P28" s="2543"/>
    </row>
    <row r="29" spans="1:16" x14ac:dyDescent="0.3">
      <c r="A29" s="2544" t="s">
        <v>588</v>
      </c>
      <c r="B29" s="2545"/>
      <c r="C29" s="385"/>
      <c r="D29" s="385">
        <v>2</v>
      </c>
      <c r="E29" s="387" t="s">
        <v>433</v>
      </c>
      <c r="F29" s="385">
        <v>59</v>
      </c>
      <c r="G29" s="2541">
        <f>K54</f>
        <v>0</v>
      </c>
      <c r="H29" s="2530"/>
      <c r="I29" s="615">
        <f>L54</f>
        <v>0</v>
      </c>
      <c r="J29" s="615">
        <f>M54</f>
        <v>10000</v>
      </c>
      <c r="K29" s="2541">
        <f>N54</f>
        <v>85253</v>
      </c>
      <c r="L29" s="2542"/>
      <c r="M29" s="2541">
        <f>O54</f>
        <v>113865</v>
      </c>
      <c r="N29" s="2542"/>
      <c r="O29" s="2541">
        <f>P54</f>
        <v>140846</v>
      </c>
      <c r="P29" s="2542"/>
    </row>
    <row r="30" spans="1:16" x14ac:dyDescent="0.3">
      <c r="A30" s="2262" t="s">
        <v>528</v>
      </c>
      <c r="B30" s="2263"/>
      <c r="C30" s="385"/>
      <c r="D30" s="385"/>
      <c r="E30" s="387"/>
      <c r="F30" s="385">
        <v>91</v>
      </c>
      <c r="G30" s="2541">
        <f>K58</f>
        <v>0</v>
      </c>
      <c r="H30" s="2530"/>
      <c r="I30" s="615">
        <f t="shared" ref="I30:K31" si="5">L58</f>
        <v>0</v>
      </c>
      <c r="J30" s="615">
        <f t="shared" si="5"/>
        <v>0</v>
      </c>
      <c r="K30" s="2541">
        <f t="shared" si="5"/>
        <v>0</v>
      </c>
      <c r="L30" s="2542"/>
      <c r="M30" s="2541">
        <f>O58</f>
        <v>0</v>
      </c>
      <c r="N30" s="2542"/>
      <c r="O30" s="2541">
        <f>P58</f>
        <v>0</v>
      </c>
      <c r="P30" s="2542"/>
    </row>
    <row r="31" spans="1:16" x14ac:dyDescent="0.3">
      <c r="A31" s="2262" t="s">
        <v>529</v>
      </c>
      <c r="B31" s="2263"/>
      <c r="C31" s="385"/>
      <c r="D31" s="385"/>
      <c r="E31" s="387"/>
      <c r="F31" s="385">
        <v>92</v>
      </c>
      <c r="G31" s="2541">
        <f>K59</f>
        <v>0</v>
      </c>
      <c r="H31" s="2530"/>
      <c r="I31" s="615">
        <f t="shared" si="5"/>
        <v>0</v>
      </c>
      <c r="J31" s="615">
        <f t="shared" si="5"/>
        <v>0</v>
      </c>
      <c r="K31" s="2541">
        <f t="shared" si="5"/>
        <v>0</v>
      </c>
      <c r="L31" s="2542"/>
      <c r="M31" s="2541">
        <f>O59</f>
        <v>0</v>
      </c>
      <c r="N31" s="2542"/>
      <c r="O31" s="2541">
        <f>P59</f>
        <v>0</v>
      </c>
      <c r="P31" s="2542"/>
    </row>
    <row r="32" spans="1:16" x14ac:dyDescent="0.3">
      <c r="A32" s="2536" t="s">
        <v>66</v>
      </c>
      <c r="B32" s="2537"/>
      <c r="C32" s="386">
        <v>1</v>
      </c>
      <c r="D32" s="385"/>
      <c r="E32" s="385"/>
      <c r="F32" s="385"/>
      <c r="G32" s="2503"/>
      <c r="H32" s="2504"/>
      <c r="I32" s="601"/>
      <c r="J32" s="385"/>
      <c r="K32" s="2528"/>
      <c r="L32" s="2530"/>
      <c r="M32" s="2528"/>
      <c r="N32" s="2530"/>
      <c r="O32" s="2528"/>
      <c r="P32" s="2530"/>
    </row>
    <row r="33" spans="1:16" x14ac:dyDescent="0.3">
      <c r="A33" s="389"/>
      <c r="B33" s="389"/>
      <c r="C33" s="261"/>
      <c r="D33" s="261"/>
      <c r="E33" s="261"/>
      <c r="F33" s="261"/>
      <c r="G33" s="347"/>
      <c r="H33" s="347"/>
      <c r="I33" s="347"/>
      <c r="J33" s="261"/>
      <c r="K33" s="389"/>
      <c r="L33" s="389"/>
      <c r="M33" s="389"/>
      <c r="N33" s="389"/>
      <c r="O33" s="389"/>
      <c r="P33" s="389"/>
    </row>
    <row r="34" spans="1:16" x14ac:dyDescent="0.3">
      <c r="A34" s="2553" t="s">
        <v>457</v>
      </c>
      <c r="B34" s="2554"/>
      <c r="C34" s="2554"/>
      <c r="D34" s="2554"/>
      <c r="E34" s="2554"/>
      <c r="F34" s="2554"/>
      <c r="G34" s="2554"/>
      <c r="H34" s="2554"/>
      <c r="I34" s="2554"/>
      <c r="J34" s="2554"/>
      <c r="K34" s="2554"/>
      <c r="L34" s="2554"/>
      <c r="M34" s="2554"/>
      <c r="N34" s="2554"/>
      <c r="O34" s="2554"/>
      <c r="P34" s="2555"/>
    </row>
    <row r="35" spans="1:16" x14ac:dyDescent="0.3">
      <c r="A35" s="2548" t="s">
        <v>1</v>
      </c>
      <c r="B35" s="2548"/>
      <c r="C35" s="2548"/>
      <c r="D35" s="2503" t="s">
        <v>0</v>
      </c>
      <c r="E35" s="2563"/>
      <c r="F35" s="2504"/>
      <c r="G35" s="2503" t="s">
        <v>71</v>
      </c>
      <c r="H35" s="2563"/>
      <c r="I35" s="2563"/>
      <c r="J35" s="2504"/>
      <c r="K35" s="2548" t="s">
        <v>69</v>
      </c>
      <c r="L35" s="2548"/>
      <c r="M35" s="2548"/>
      <c r="N35" s="2548" t="s">
        <v>72</v>
      </c>
      <c r="O35" s="2548"/>
      <c r="P35" s="2548"/>
    </row>
    <row r="36" spans="1:16" ht="54.6" x14ac:dyDescent="0.3">
      <c r="A36" s="2548"/>
      <c r="B36" s="2548"/>
      <c r="C36" s="2548"/>
      <c r="D36" s="601" t="s">
        <v>35</v>
      </c>
      <c r="E36" s="2549" t="s">
        <v>53</v>
      </c>
      <c r="F36" s="2550"/>
      <c r="G36" s="2551" t="s">
        <v>50</v>
      </c>
      <c r="H36" s="2552"/>
      <c r="I36" s="390" t="s">
        <v>51</v>
      </c>
      <c r="J36" s="390" t="s">
        <v>52</v>
      </c>
      <c r="K36" s="390" t="s">
        <v>50</v>
      </c>
      <c r="L36" s="390" t="s">
        <v>51</v>
      </c>
      <c r="M36" s="390" t="s">
        <v>52</v>
      </c>
      <c r="N36" s="390" t="s">
        <v>50</v>
      </c>
      <c r="O36" s="390" t="s">
        <v>51</v>
      </c>
      <c r="P36" s="390" t="s">
        <v>52</v>
      </c>
    </row>
    <row r="37" spans="1:16" x14ac:dyDescent="0.3">
      <c r="A37" s="2510" t="s">
        <v>9</v>
      </c>
      <c r="B37" s="2510"/>
      <c r="C37" s="2510"/>
      <c r="D37" s="385"/>
      <c r="E37" s="2503"/>
      <c r="F37" s="2504"/>
      <c r="G37" s="2556">
        <f>G42</f>
        <v>92273</v>
      </c>
      <c r="H37" s="2557"/>
      <c r="I37" s="391"/>
      <c r="J37" s="391"/>
      <c r="K37" s="391">
        <f>K42</f>
        <v>133885</v>
      </c>
      <c r="L37" s="391"/>
      <c r="M37" s="391"/>
      <c r="N37" s="391">
        <f>N42</f>
        <v>180846</v>
      </c>
      <c r="O37" s="597"/>
      <c r="P37" s="597"/>
    </row>
    <row r="38" spans="1:16" x14ac:dyDescent="0.3">
      <c r="A38" s="2558" t="s">
        <v>54</v>
      </c>
      <c r="B38" s="2558"/>
      <c r="C38" s="2558"/>
      <c r="D38" s="392" t="s">
        <v>58</v>
      </c>
      <c r="E38" s="2559">
        <v>3</v>
      </c>
      <c r="F38" s="2560"/>
      <c r="G38" s="2561">
        <f>G37-G39</f>
        <v>6673</v>
      </c>
      <c r="H38" s="2562"/>
      <c r="I38" s="393"/>
      <c r="J38" s="393"/>
      <c r="K38" s="393">
        <f>K37-K39</f>
        <v>5570</v>
      </c>
      <c r="L38" s="393"/>
      <c r="M38" s="393"/>
      <c r="N38" s="393">
        <f>N37-N39</f>
        <v>5566</v>
      </c>
      <c r="O38" s="393"/>
      <c r="P38" s="393"/>
    </row>
    <row r="39" spans="1:16" x14ac:dyDescent="0.3">
      <c r="A39" s="2558" t="s">
        <v>55</v>
      </c>
      <c r="B39" s="2558"/>
      <c r="C39" s="2558"/>
      <c r="D39" s="392" t="s">
        <v>59</v>
      </c>
      <c r="E39" s="2559">
        <v>3</v>
      </c>
      <c r="F39" s="2560"/>
      <c r="G39" s="2561">
        <f>K104</f>
        <v>85600</v>
      </c>
      <c r="H39" s="2562"/>
      <c r="I39" s="393"/>
      <c r="J39" s="393"/>
      <c r="K39" s="393">
        <f>M104</f>
        <v>128315</v>
      </c>
      <c r="L39" s="393"/>
      <c r="M39" s="393"/>
      <c r="N39" s="393">
        <f>O104</f>
        <v>175280</v>
      </c>
      <c r="O39" s="393"/>
      <c r="P39" s="393"/>
    </row>
    <row r="40" spans="1:16" x14ac:dyDescent="0.3">
      <c r="A40" s="2510"/>
      <c r="B40" s="2510"/>
      <c r="C40" s="2510"/>
      <c r="D40" s="385"/>
      <c r="E40" s="2503"/>
      <c r="F40" s="2504"/>
      <c r="G40" s="2525"/>
      <c r="H40" s="2526"/>
      <c r="I40" s="597"/>
      <c r="J40" s="597"/>
      <c r="K40" s="597"/>
      <c r="L40" s="597"/>
      <c r="M40" s="597"/>
      <c r="N40" s="597"/>
      <c r="O40" s="597"/>
      <c r="P40" s="597"/>
    </row>
    <row r="41" spans="1:16" x14ac:dyDescent="0.3">
      <c r="A41" s="2510" t="s">
        <v>9</v>
      </c>
      <c r="B41" s="2510"/>
      <c r="C41" s="2510"/>
      <c r="D41" s="385"/>
      <c r="E41" s="2503"/>
      <c r="F41" s="2504"/>
      <c r="G41" s="2525"/>
      <c r="H41" s="2526"/>
      <c r="I41" s="597"/>
      <c r="J41" s="597"/>
      <c r="K41" s="597"/>
      <c r="L41" s="597"/>
      <c r="M41" s="597"/>
      <c r="N41" s="597"/>
      <c r="O41" s="597"/>
      <c r="P41" s="597"/>
    </row>
    <row r="42" spans="1:16" x14ac:dyDescent="0.3">
      <c r="A42" s="2558" t="s">
        <v>56</v>
      </c>
      <c r="B42" s="2558"/>
      <c r="C42" s="2558"/>
      <c r="D42" s="394"/>
      <c r="E42" s="2559">
        <v>2</v>
      </c>
      <c r="F42" s="2560"/>
      <c r="G42" s="2561">
        <f>N48</f>
        <v>92273</v>
      </c>
      <c r="H42" s="2562"/>
      <c r="I42" s="393"/>
      <c r="J42" s="393"/>
      <c r="K42" s="393">
        <f>O48</f>
        <v>133885</v>
      </c>
      <c r="L42" s="393"/>
      <c r="M42" s="393"/>
      <c r="N42" s="393">
        <f>P48</f>
        <v>180846</v>
      </c>
      <c r="O42" s="393"/>
      <c r="P42" s="393"/>
    </row>
    <row r="43" spans="1:16" x14ac:dyDescent="0.3">
      <c r="A43" s="2558" t="s">
        <v>57</v>
      </c>
      <c r="B43" s="2558"/>
      <c r="C43" s="2558"/>
      <c r="D43" s="394"/>
      <c r="E43" s="2559"/>
      <c r="F43" s="2560"/>
      <c r="G43" s="2561"/>
      <c r="H43" s="2562"/>
      <c r="I43" s="393"/>
      <c r="J43" s="393"/>
      <c r="K43" s="393"/>
      <c r="L43" s="393"/>
      <c r="M43" s="393"/>
      <c r="N43" s="393"/>
      <c r="O43" s="393"/>
      <c r="P43" s="393"/>
    </row>
    <row r="44" spans="1:16" x14ac:dyDescent="0.3">
      <c r="A44" s="261"/>
      <c r="B44" s="261"/>
      <c r="C44" s="261"/>
      <c r="D44" s="261"/>
      <c r="E44" s="261"/>
      <c r="F44" s="261"/>
      <c r="G44" s="261"/>
      <c r="H44" s="261"/>
      <c r="I44" s="261"/>
      <c r="J44" s="261"/>
      <c r="K44" s="261"/>
      <c r="L44" s="261"/>
      <c r="M44" s="261"/>
      <c r="N44" s="261"/>
      <c r="O44" s="261"/>
      <c r="P44" s="261"/>
    </row>
    <row r="45" spans="1:16" x14ac:dyDescent="0.3">
      <c r="A45" s="1999" t="s">
        <v>458</v>
      </c>
      <c r="B45" s="1999"/>
      <c r="C45" s="1999"/>
      <c r="D45" s="1999"/>
      <c r="E45" s="1999"/>
      <c r="F45" s="1999"/>
      <c r="G45" s="1999"/>
      <c r="H45" s="1999"/>
      <c r="I45" s="1999"/>
      <c r="J45" s="1999"/>
      <c r="K45" s="1999"/>
      <c r="L45" s="1999"/>
      <c r="M45" s="1999"/>
      <c r="N45" s="1999"/>
      <c r="O45" s="1999"/>
      <c r="P45" s="1999"/>
    </row>
    <row r="46" spans="1:16" x14ac:dyDescent="0.3">
      <c r="A46" s="2548" t="s">
        <v>1</v>
      </c>
      <c r="B46" s="2548"/>
      <c r="C46" s="2503" t="s">
        <v>0</v>
      </c>
      <c r="D46" s="2563"/>
      <c r="E46" s="2563"/>
      <c r="F46" s="2563"/>
      <c r="G46" s="2563"/>
      <c r="H46" s="2504"/>
      <c r="I46" s="2516" t="s">
        <v>10</v>
      </c>
      <c r="J46" s="2518"/>
      <c r="K46" s="346">
        <v>2022</v>
      </c>
      <c r="L46" s="346">
        <v>2023</v>
      </c>
      <c r="M46" s="346">
        <v>2024</v>
      </c>
      <c r="N46" s="346">
        <v>2025</v>
      </c>
      <c r="O46" s="346">
        <v>2026</v>
      </c>
      <c r="P46" s="346">
        <v>2027</v>
      </c>
    </row>
    <row r="47" spans="1:16" ht="42.6" x14ac:dyDescent="0.3">
      <c r="A47" s="2548"/>
      <c r="B47" s="2548"/>
      <c r="C47" s="608" t="s">
        <v>3</v>
      </c>
      <c r="D47" s="608" t="s">
        <v>4</v>
      </c>
      <c r="E47" s="608" t="s">
        <v>5</v>
      </c>
      <c r="F47" s="608" t="s">
        <v>6</v>
      </c>
      <c r="G47" s="608" t="s">
        <v>7</v>
      </c>
      <c r="H47" s="608" t="s">
        <v>8</v>
      </c>
      <c r="I47" s="2519"/>
      <c r="J47" s="2521"/>
      <c r="K47" s="390" t="s">
        <v>11</v>
      </c>
      <c r="L47" s="390" t="s">
        <v>11</v>
      </c>
      <c r="M47" s="390" t="s">
        <v>12</v>
      </c>
      <c r="N47" s="390" t="s">
        <v>13</v>
      </c>
      <c r="O47" s="390" t="s">
        <v>14</v>
      </c>
      <c r="P47" s="390" t="s">
        <v>14</v>
      </c>
    </row>
    <row r="48" spans="1:16" x14ac:dyDescent="0.3">
      <c r="A48" s="2505" t="s">
        <v>9</v>
      </c>
      <c r="B48" s="2507"/>
      <c r="C48" s="395"/>
      <c r="D48" s="395"/>
      <c r="E48" s="395"/>
      <c r="F48" s="395"/>
      <c r="G48" s="395"/>
      <c r="H48" s="395"/>
      <c r="I48" s="2564"/>
      <c r="J48" s="2565"/>
      <c r="K48" s="384">
        <f t="shared" ref="K48:P48" si="6">K49+K55</f>
        <v>6027.7999999999993</v>
      </c>
      <c r="L48" s="384">
        <f t="shared" si="6"/>
        <v>1016.4000000000001</v>
      </c>
      <c r="M48" s="384">
        <f t="shared" si="6"/>
        <v>15150</v>
      </c>
      <c r="N48" s="384">
        <f t="shared" si="6"/>
        <v>92273</v>
      </c>
      <c r="O48" s="384">
        <f t="shared" si="6"/>
        <v>133885</v>
      </c>
      <c r="P48" s="384">
        <f t="shared" si="6"/>
        <v>180846</v>
      </c>
    </row>
    <row r="49" spans="1:16" x14ac:dyDescent="0.3">
      <c r="A49" s="2566" t="s">
        <v>589</v>
      </c>
      <c r="B49" s="2567"/>
      <c r="C49" s="395">
        <v>298</v>
      </c>
      <c r="D49" s="395">
        <v>2</v>
      </c>
      <c r="E49" s="395">
        <v>2050</v>
      </c>
      <c r="F49" s="395"/>
      <c r="G49" s="395">
        <v>70351</v>
      </c>
      <c r="H49" s="395"/>
      <c r="I49" s="2564"/>
      <c r="J49" s="2565"/>
      <c r="K49" s="617">
        <f>K50+K51+K52+K53+K54</f>
        <v>994.9</v>
      </c>
      <c r="L49" s="617">
        <f t="shared" ref="L49:P49" si="7">L50+L51+L52+L53+L54</f>
        <v>0</v>
      </c>
      <c r="M49" s="617">
        <f t="shared" si="7"/>
        <v>15150</v>
      </c>
      <c r="N49" s="617">
        <f t="shared" si="7"/>
        <v>92273</v>
      </c>
      <c r="O49" s="617">
        <f t="shared" si="7"/>
        <v>133885</v>
      </c>
      <c r="P49" s="617">
        <f t="shared" si="7"/>
        <v>180846</v>
      </c>
    </row>
    <row r="50" spans="1:16" x14ac:dyDescent="0.3">
      <c r="A50" s="2262" t="s">
        <v>399</v>
      </c>
      <c r="B50" s="2263"/>
      <c r="C50" s="395"/>
      <c r="D50" s="395"/>
      <c r="E50" s="395"/>
      <c r="F50" s="395"/>
      <c r="G50" s="395"/>
      <c r="H50" s="396">
        <v>132121</v>
      </c>
      <c r="I50" s="2564"/>
      <c r="J50" s="2565"/>
      <c r="K50" s="397">
        <v>994.9</v>
      </c>
      <c r="L50" s="397"/>
      <c r="M50" s="398"/>
      <c r="N50" s="398"/>
      <c r="O50" s="398"/>
      <c r="P50" s="398"/>
    </row>
    <row r="51" spans="1:16" x14ac:dyDescent="0.3">
      <c r="A51" s="2262" t="s">
        <v>261</v>
      </c>
      <c r="B51" s="2263"/>
      <c r="C51" s="395"/>
      <c r="D51" s="395"/>
      <c r="E51" s="395"/>
      <c r="F51" s="395"/>
      <c r="G51" s="395"/>
      <c r="H51" s="396">
        <v>132221</v>
      </c>
      <c r="I51" s="2564"/>
      <c r="J51" s="2565"/>
      <c r="K51" s="397"/>
      <c r="L51" s="397"/>
      <c r="M51" s="398">
        <v>3150</v>
      </c>
      <c r="N51" s="398">
        <v>5000</v>
      </c>
      <c r="O51" s="398">
        <v>20000</v>
      </c>
      <c r="P51" s="398">
        <v>40000</v>
      </c>
    </row>
    <row r="52" spans="1:16" x14ac:dyDescent="0.3">
      <c r="A52" s="2264" t="s">
        <v>526</v>
      </c>
      <c r="B52" s="2265"/>
      <c r="C52" s="395"/>
      <c r="D52" s="395"/>
      <c r="E52" s="395"/>
      <c r="F52" s="395"/>
      <c r="G52" s="395"/>
      <c r="H52" s="396">
        <v>145150</v>
      </c>
      <c r="I52" s="2564"/>
      <c r="J52" s="2565"/>
      <c r="K52" s="397"/>
      <c r="L52" s="397"/>
      <c r="M52" s="398"/>
      <c r="N52" s="398">
        <v>20</v>
      </c>
      <c r="O52" s="398">
        <v>20</v>
      </c>
      <c r="P52" s="398"/>
    </row>
    <row r="53" spans="1:16" x14ac:dyDescent="0.3">
      <c r="A53" s="2295" t="s">
        <v>590</v>
      </c>
      <c r="B53" s="2296"/>
      <c r="C53" s="395"/>
      <c r="D53" s="395"/>
      <c r="E53" s="395"/>
      <c r="F53" s="395"/>
      <c r="G53" s="395"/>
      <c r="H53" s="396">
        <v>191340</v>
      </c>
      <c r="I53" s="2564"/>
      <c r="J53" s="2565"/>
      <c r="K53" s="397"/>
      <c r="L53" s="397"/>
      <c r="M53" s="398">
        <v>2000</v>
      </c>
      <c r="N53" s="398">
        <v>2000</v>
      </c>
      <c r="O53" s="398"/>
      <c r="P53" s="398"/>
    </row>
    <row r="54" spans="1:16" x14ac:dyDescent="0.3">
      <c r="A54" s="2268" t="s">
        <v>262</v>
      </c>
      <c r="B54" s="2269"/>
      <c r="C54" s="385"/>
      <c r="D54" s="385"/>
      <c r="E54" s="385"/>
      <c r="F54" s="399"/>
      <c r="G54" s="385"/>
      <c r="H54" s="385">
        <v>595410</v>
      </c>
      <c r="I54" s="2528"/>
      <c r="J54" s="2530"/>
      <c r="K54" s="615"/>
      <c r="L54" s="615"/>
      <c r="M54" s="388">
        <v>10000</v>
      </c>
      <c r="N54" s="388">
        <v>85253</v>
      </c>
      <c r="O54" s="388">
        <v>113865</v>
      </c>
      <c r="P54" s="388">
        <v>140846</v>
      </c>
    </row>
    <row r="55" spans="1:16" x14ac:dyDescent="0.3">
      <c r="A55" s="2568" t="s">
        <v>591</v>
      </c>
      <c r="B55" s="2569"/>
      <c r="C55" s="385">
        <v>299</v>
      </c>
      <c r="D55" s="385"/>
      <c r="E55" s="385"/>
      <c r="F55" s="399"/>
      <c r="G55" s="400">
        <v>70022</v>
      </c>
      <c r="H55" s="385"/>
      <c r="I55" s="2528"/>
      <c r="J55" s="2530"/>
      <c r="K55" s="616">
        <f>K56+K57</f>
        <v>5032.8999999999996</v>
      </c>
      <c r="L55" s="616">
        <f>L56+L57</f>
        <v>1016.4000000000001</v>
      </c>
      <c r="M55" s="616">
        <f t="shared" ref="M55:P55" si="8">M56+M57</f>
        <v>0</v>
      </c>
      <c r="N55" s="616">
        <f t="shared" si="8"/>
        <v>0</v>
      </c>
      <c r="O55" s="616">
        <f t="shared" si="8"/>
        <v>0</v>
      </c>
      <c r="P55" s="616">
        <f t="shared" si="8"/>
        <v>0</v>
      </c>
    </row>
    <row r="56" spans="1:16" x14ac:dyDescent="0.3">
      <c r="A56" s="2264" t="s">
        <v>526</v>
      </c>
      <c r="B56" s="2265"/>
      <c r="C56" s="385"/>
      <c r="D56" s="385"/>
      <c r="E56" s="385"/>
      <c r="F56" s="399"/>
      <c r="G56" s="400"/>
      <c r="H56" s="385">
        <v>145150</v>
      </c>
      <c r="I56" s="2528"/>
      <c r="J56" s="2530"/>
      <c r="K56" s="616"/>
      <c r="L56" s="397">
        <v>147.69999999999999</v>
      </c>
      <c r="M56" s="616"/>
      <c r="N56" s="401"/>
      <c r="O56" s="401"/>
      <c r="P56" s="401"/>
    </row>
    <row r="57" spans="1:16" x14ac:dyDescent="0.3">
      <c r="A57" s="2295" t="s">
        <v>590</v>
      </c>
      <c r="B57" s="2296"/>
      <c r="C57" s="385"/>
      <c r="D57" s="385"/>
      <c r="E57" s="385"/>
      <c r="F57" s="399"/>
      <c r="G57" s="385"/>
      <c r="H57" s="385">
        <v>191320</v>
      </c>
      <c r="I57" s="2528"/>
      <c r="J57" s="2530"/>
      <c r="K57" s="615">
        <v>5032.8999999999996</v>
      </c>
      <c r="L57" s="615">
        <v>868.7</v>
      </c>
      <c r="M57" s="388"/>
      <c r="N57" s="388"/>
      <c r="O57" s="388"/>
      <c r="P57" s="388"/>
    </row>
    <row r="58" spans="1:16" x14ac:dyDescent="0.3">
      <c r="A58" s="2262" t="s">
        <v>528</v>
      </c>
      <c r="B58" s="2263"/>
      <c r="C58" s="303"/>
      <c r="D58" s="303"/>
      <c r="E58" s="303"/>
      <c r="F58" s="303"/>
      <c r="G58" s="303"/>
      <c r="H58" s="303">
        <v>910000</v>
      </c>
      <c r="I58" s="2528"/>
      <c r="J58" s="2530"/>
      <c r="K58" s="615"/>
      <c r="L58" s="615"/>
      <c r="M58" s="615"/>
      <c r="N58" s="615"/>
      <c r="O58" s="615"/>
      <c r="P58" s="615"/>
    </row>
    <row r="59" spans="1:16" x14ac:dyDescent="0.3">
      <c r="A59" s="2262" t="s">
        <v>529</v>
      </c>
      <c r="B59" s="2263"/>
      <c r="C59" s="303"/>
      <c r="D59" s="303"/>
      <c r="E59" s="303"/>
      <c r="F59" s="303"/>
      <c r="G59" s="303"/>
      <c r="H59" s="303">
        <v>930000</v>
      </c>
      <c r="I59" s="2528"/>
      <c r="J59" s="2530"/>
      <c r="K59" s="615"/>
      <c r="L59" s="615"/>
      <c r="M59" s="615"/>
      <c r="N59" s="615"/>
      <c r="O59" s="615"/>
      <c r="P59" s="615"/>
    </row>
    <row r="60" spans="1:16" x14ac:dyDescent="0.3">
      <c r="A60" s="2528"/>
      <c r="B60" s="2529"/>
      <c r="C60" s="261"/>
      <c r="D60" s="261"/>
      <c r="E60" s="261"/>
      <c r="F60" s="261"/>
      <c r="G60" s="261"/>
      <c r="H60" s="261"/>
      <c r="I60" s="261"/>
      <c r="J60" s="261"/>
      <c r="K60" s="261"/>
      <c r="L60" s="261"/>
      <c r="M60" s="261"/>
      <c r="N60" s="261"/>
      <c r="O60" s="261"/>
      <c r="P60" s="261"/>
    </row>
    <row r="61" spans="1:16" x14ac:dyDescent="0.3">
      <c r="A61" s="2570" t="s">
        <v>15</v>
      </c>
      <c r="B61" s="2570"/>
      <c r="C61" s="2570"/>
      <c r="D61" s="2570"/>
      <c r="E61" s="2570"/>
      <c r="F61" s="2570"/>
      <c r="G61" s="2570"/>
      <c r="H61" s="2570"/>
      <c r="I61" s="2570"/>
      <c r="J61" s="2570"/>
      <c r="K61" s="2570"/>
      <c r="L61" s="2570"/>
      <c r="M61" s="2570"/>
      <c r="N61" s="2570"/>
      <c r="O61" s="2570"/>
      <c r="P61" s="2571"/>
    </row>
    <row r="62" spans="1:16" x14ac:dyDescent="0.3">
      <c r="A62" s="2511"/>
      <c r="B62" s="2515"/>
      <c r="C62" s="2511"/>
      <c r="D62" s="2514"/>
      <c r="E62" s="2514"/>
      <c r="F62" s="2514"/>
      <c r="G62" s="2514"/>
      <c r="H62" s="2514"/>
      <c r="I62" s="2514"/>
      <c r="J62" s="2514"/>
      <c r="K62" s="2514"/>
      <c r="L62" s="2514"/>
      <c r="M62" s="2514"/>
      <c r="N62" s="2515"/>
      <c r="O62" s="2546" t="s">
        <v>0</v>
      </c>
      <c r="P62" s="2546"/>
    </row>
    <row r="63" spans="1:16" x14ac:dyDescent="0.3">
      <c r="A63" s="2510" t="s">
        <v>16</v>
      </c>
      <c r="B63" s="2510"/>
      <c r="C63" s="2511" t="s">
        <v>592</v>
      </c>
      <c r="D63" s="2514"/>
      <c r="E63" s="2514"/>
      <c r="F63" s="2514"/>
      <c r="G63" s="2514"/>
      <c r="H63" s="2514"/>
      <c r="I63" s="2514"/>
      <c r="J63" s="2514"/>
      <c r="K63" s="2514"/>
      <c r="L63" s="2514"/>
      <c r="M63" s="2514"/>
      <c r="N63" s="2515"/>
      <c r="O63" s="2572" t="s">
        <v>593</v>
      </c>
      <c r="P63" s="2572"/>
    </row>
    <row r="64" spans="1:16" x14ac:dyDescent="0.3">
      <c r="A64" s="2510" t="s">
        <v>17</v>
      </c>
      <c r="B64" s="2510"/>
      <c r="C64" s="2511" t="s">
        <v>594</v>
      </c>
      <c r="D64" s="2514"/>
      <c r="E64" s="2514"/>
      <c r="F64" s="2514"/>
      <c r="G64" s="2514"/>
      <c r="H64" s="2514"/>
      <c r="I64" s="2514"/>
      <c r="J64" s="2514"/>
      <c r="K64" s="2514"/>
      <c r="L64" s="2514"/>
      <c r="M64" s="2514"/>
      <c r="N64" s="2515"/>
      <c r="O64" s="2546">
        <v>75</v>
      </c>
      <c r="P64" s="2546"/>
    </row>
    <row r="65" spans="1:16" x14ac:dyDescent="0.3">
      <c r="A65" s="2510" t="s">
        <v>18</v>
      </c>
      <c r="B65" s="2510"/>
      <c r="C65" s="2511" t="s">
        <v>595</v>
      </c>
      <c r="D65" s="2514"/>
      <c r="E65" s="2514"/>
      <c r="F65" s="2514"/>
      <c r="G65" s="2514"/>
      <c r="H65" s="2514"/>
      <c r="I65" s="2514"/>
      <c r="J65" s="2514"/>
      <c r="K65" s="2514"/>
      <c r="L65" s="2514"/>
      <c r="M65" s="2514"/>
      <c r="N65" s="2515"/>
      <c r="O65" s="2572" t="s">
        <v>232</v>
      </c>
      <c r="P65" s="2572"/>
    </row>
    <row r="66" spans="1:16" x14ac:dyDescent="0.3">
      <c r="A66" s="261"/>
      <c r="B66" s="261"/>
      <c r="C66" s="261"/>
      <c r="D66" s="261"/>
      <c r="E66" s="261"/>
      <c r="F66" s="261"/>
      <c r="G66" s="261"/>
      <c r="H66" s="261"/>
      <c r="I66" s="261"/>
      <c r="J66" s="261"/>
      <c r="K66" s="261"/>
      <c r="L66" s="261"/>
      <c r="M66" s="261"/>
      <c r="N66" s="261"/>
      <c r="O66" s="261"/>
      <c r="P66" s="261"/>
    </row>
    <row r="67" spans="1:16" x14ac:dyDescent="0.3">
      <c r="A67" s="2573" t="s">
        <v>463</v>
      </c>
      <c r="B67" s="2573"/>
      <c r="C67" s="2573"/>
      <c r="D67" s="2573"/>
      <c r="E67" s="2573"/>
      <c r="F67" s="2573"/>
      <c r="G67" s="2573"/>
      <c r="H67" s="2573"/>
      <c r="I67" s="2573"/>
      <c r="J67" s="2573"/>
      <c r="K67" s="2573"/>
      <c r="L67" s="2573"/>
      <c r="M67" s="2573"/>
      <c r="N67" s="2573"/>
      <c r="O67" s="2573"/>
      <c r="P67" s="2573"/>
    </row>
    <row r="68" spans="1:16" s="659" customFormat="1" ht="49.65" customHeight="1" x14ac:dyDescent="0.3">
      <c r="A68" s="1793" t="s">
        <v>21</v>
      </c>
      <c r="B68" s="1794"/>
      <c r="C68" s="1795"/>
      <c r="D68" s="1790" t="s">
        <v>743</v>
      </c>
      <c r="E68" s="1881"/>
      <c r="F68" s="1881"/>
      <c r="G68" s="1881"/>
      <c r="H68" s="1881"/>
      <c r="I68" s="1881"/>
      <c r="J68" s="1881"/>
      <c r="K68" s="1881"/>
      <c r="L68" s="1881"/>
      <c r="M68" s="1881"/>
      <c r="N68" s="1881"/>
      <c r="O68" s="1881"/>
      <c r="P68" s="2028"/>
    </row>
    <row r="69" spans="1:16" s="659" customFormat="1" ht="94.65" customHeight="1" x14ac:dyDescent="0.3">
      <c r="A69" s="1796" t="s">
        <v>409</v>
      </c>
      <c r="B69" s="1797"/>
      <c r="C69" s="1798"/>
      <c r="D69" s="2574" t="s">
        <v>744</v>
      </c>
      <c r="E69" s="1794"/>
      <c r="F69" s="1794"/>
      <c r="G69" s="1794"/>
      <c r="H69" s="1794"/>
      <c r="I69" s="1794"/>
      <c r="J69" s="1794"/>
      <c r="K69" s="1794"/>
      <c r="L69" s="1794"/>
      <c r="M69" s="1794"/>
      <c r="N69" s="1794"/>
      <c r="O69" s="1794"/>
      <c r="P69" s="1795"/>
    </row>
    <row r="70" spans="1:16" s="659" customFormat="1" ht="108.75" customHeight="1" x14ac:dyDescent="0.3">
      <c r="A70" s="1799" t="s">
        <v>23</v>
      </c>
      <c r="B70" s="1800"/>
      <c r="C70" s="1801"/>
      <c r="D70" s="1790" t="s">
        <v>745</v>
      </c>
      <c r="E70" s="1794"/>
      <c r="F70" s="1794"/>
      <c r="G70" s="1794"/>
      <c r="H70" s="1794"/>
      <c r="I70" s="1794"/>
      <c r="J70" s="1794"/>
      <c r="K70" s="1794"/>
      <c r="L70" s="1794"/>
      <c r="M70" s="1794"/>
      <c r="N70" s="1794"/>
      <c r="O70" s="1794"/>
      <c r="P70" s="1795"/>
    </row>
    <row r="71" spans="1:16" s="659" customFormat="1" x14ac:dyDescent="0.3">
      <c r="A71" s="195"/>
      <c r="B71" s="195"/>
      <c r="C71" s="195"/>
      <c r="D71" s="195"/>
      <c r="E71" s="195"/>
      <c r="F71" s="195"/>
      <c r="G71" s="195"/>
      <c r="H71" s="195"/>
      <c r="I71" s="195"/>
      <c r="J71" s="195"/>
      <c r="K71" s="195"/>
      <c r="L71" s="195"/>
      <c r="M71" s="195"/>
      <c r="N71" s="195"/>
      <c r="O71" s="195"/>
      <c r="P71" s="195"/>
    </row>
    <row r="72" spans="1:16" s="659" customFormat="1" x14ac:dyDescent="0.3">
      <c r="A72" s="1783" t="s">
        <v>20</v>
      </c>
      <c r="B72" s="1783"/>
      <c r="C72" s="1783"/>
      <c r="D72" s="1783"/>
      <c r="E72" s="1783"/>
      <c r="F72" s="1783"/>
      <c r="G72" s="1783"/>
      <c r="H72" s="1783"/>
      <c r="I72" s="1783"/>
      <c r="J72" s="1783"/>
      <c r="K72" s="1783"/>
      <c r="L72" s="1783"/>
      <c r="M72" s="1783"/>
      <c r="N72" s="1783"/>
      <c r="O72" s="1783"/>
      <c r="P72" s="1783"/>
    </row>
    <row r="73" spans="1:16" s="659" customFormat="1" x14ac:dyDescent="0.3">
      <c r="A73" s="1669" t="s">
        <v>24</v>
      </c>
      <c r="B73" s="1669" t="s">
        <v>0</v>
      </c>
      <c r="C73" s="1784" t="s">
        <v>1</v>
      </c>
      <c r="D73" s="1785"/>
      <c r="E73" s="1785"/>
      <c r="F73" s="1785"/>
      <c r="G73" s="1785"/>
      <c r="H73" s="1785"/>
      <c r="I73" s="2577"/>
      <c r="J73" s="2581" t="s">
        <v>28</v>
      </c>
      <c r="K73" s="196">
        <v>2022</v>
      </c>
      <c r="L73" s="196">
        <v>2023</v>
      </c>
      <c r="M73" s="196">
        <v>2024</v>
      </c>
      <c r="N73" s="196">
        <v>2025</v>
      </c>
      <c r="O73" s="196">
        <v>2026</v>
      </c>
      <c r="P73" s="196">
        <v>2027</v>
      </c>
    </row>
    <row r="74" spans="1:16" s="659" customFormat="1" ht="42.6" x14ac:dyDescent="0.3">
      <c r="A74" s="1669"/>
      <c r="B74" s="1669"/>
      <c r="C74" s="2578"/>
      <c r="D74" s="2579"/>
      <c r="E74" s="2579"/>
      <c r="F74" s="2579"/>
      <c r="G74" s="2579"/>
      <c r="H74" s="2579"/>
      <c r="I74" s="2580"/>
      <c r="J74" s="2581"/>
      <c r="K74" s="723" t="s">
        <v>11</v>
      </c>
      <c r="L74" s="723" t="s">
        <v>11</v>
      </c>
      <c r="M74" s="723" t="s">
        <v>12</v>
      </c>
      <c r="N74" s="723" t="s">
        <v>13</v>
      </c>
      <c r="O74" s="723" t="s">
        <v>14</v>
      </c>
      <c r="P74" s="723" t="s">
        <v>14</v>
      </c>
    </row>
    <row r="75" spans="1:16" s="659" customFormat="1" ht="27.75" customHeight="1" x14ac:dyDescent="0.3">
      <c r="A75" s="1788" t="s">
        <v>25</v>
      </c>
      <c r="B75" s="946" t="s">
        <v>179</v>
      </c>
      <c r="C75" s="947" t="s">
        <v>596</v>
      </c>
      <c r="D75" s="948"/>
      <c r="E75" s="948"/>
      <c r="F75" s="948"/>
      <c r="G75" s="948"/>
      <c r="H75" s="948"/>
      <c r="I75" s="949"/>
      <c r="J75" s="950" t="s">
        <v>106</v>
      </c>
      <c r="K75" s="951"/>
      <c r="L75" s="951"/>
      <c r="M75" s="951"/>
      <c r="N75" s="951"/>
      <c r="O75" s="950">
        <v>390</v>
      </c>
      <c r="P75" s="950">
        <v>390</v>
      </c>
    </row>
    <row r="76" spans="1:16" s="659" customFormat="1" ht="27" customHeight="1" x14ac:dyDescent="0.3">
      <c r="A76" s="2582"/>
      <c r="B76" s="777" t="s">
        <v>241</v>
      </c>
      <c r="C76" s="2583" t="s">
        <v>746</v>
      </c>
      <c r="D76" s="2584"/>
      <c r="E76" s="2584"/>
      <c r="F76" s="2584"/>
      <c r="G76" s="2584"/>
      <c r="H76" s="2584"/>
      <c r="I76" s="2585"/>
      <c r="J76" s="952" t="s">
        <v>106</v>
      </c>
      <c r="K76" s="953"/>
      <c r="L76" s="953"/>
      <c r="M76" s="953"/>
      <c r="N76" s="953"/>
      <c r="O76" s="952">
        <v>1700</v>
      </c>
      <c r="P76" s="952">
        <v>1700</v>
      </c>
    </row>
    <row r="77" spans="1:16" s="659" customFormat="1" ht="37.5" customHeight="1" x14ac:dyDescent="0.3">
      <c r="A77" s="782" t="s">
        <v>26</v>
      </c>
      <c r="B77" s="777" t="s">
        <v>243</v>
      </c>
      <c r="C77" s="2497" t="s">
        <v>597</v>
      </c>
      <c r="D77" s="1729"/>
      <c r="E77" s="1729"/>
      <c r="F77" s="1729"/>
      <c r="G77" s="1729"/>
      <c r="H77" s="1729"/>
      <c r="I77" s="2575"/>
      <c r="J77" s="952" t="s">
        <v>598</v>
      </c>
      <c r="K77" s="952"/>
      <c r="L77" s="952"/>
      <c r="M77" s="952"/>
      <c r="N77" s="952"/>
      <c r="O77" s="952">
        <v>13650</v>
      </c>
      <c r="P77" s="952">
        <v>13650</v>
      </c>
    </row>
    <row r="78" spans="1:16" s="659" customFormat="1" ht="41.4" x14ac:dyDescent="0.3">
      <c r="A78" s="782" t="s">
        <v>27</v>
      </c>
      <c r="B78" s="777" t="s">
        <v>127</v>
      </c>
      <c r="C78" s="2497" t="s">
        <v>599</v>
      </c>
      <c r="D78" s="1729"/>
      <c r="E78" s="1729"/>
      <c r="F78" s="1729"/>
      <c r="G78" s="1729"/>
      <c r="H78" s="1729"/>
      <c r="I78" s="2575"/>
      <c r="J78" s="952" t="s">
        <v>600</v>
      </c>
      <c r="K78" s="952"/>
      <c r="L78" s="952"/>
      <c r="M78" s="952"/>
      <c r="N78" s="952"/>
      <c r="O78" s="952">
        <v>11400</v>
      </c>
      <c r="P78" s="952">
        <v>11400</v>
      </c>
    </row>
    <row r="79" spans="1:16" x14ac:dyDescent="0.3">
      <c r="A79" s="261"/>
      <c r="B79" s="385"/>
      <c r="C79" s="261"/>
      <c r="D79" s="261"/>
      <c r="E79" s="261"/>
      <c r="F79" s="261"/>
      <c r="G79" s="261"/>
      <c r="H79" s="261"/>
      <c r="I79" s="261"/>
      <c r="J79" s="261"/>
      <c r="K79" s="261"/>
      <c r="L79" s="261"/>
      <c r="M79" s="261"/>
      <c r="N79" s="261"/>
      <c r="O79" s="261"/>
      <c r="P79" s="261"/>
    </row>
    <row r="80" spans="1:16" x14ac:dyDescent="0.3">
      <c r="A80" s="613" t="s">
        <v>473</v>
      </c>
      <c r="B80" s="385"/>
      <c r="C80" s="618"/>
      <c r="D80" s="618"/>
      <c r="E80" s="618"/>
      <c r="F80" s="618"/>
      <c r="G80" s="618"/>
      <c r="H80" s="618"/>
      <c r="I80" s="618"/>
      <c r="J80" s="618"/>
      <c r="K80" s="618"/>
      <c r="L80" s="618"/>
      <c r="M80" s="618"/>
      <c r="N80" s="618"/>
      <c r="O80" s="618"/>
      <c r="P80" s="614"/>
    </row>
    <row r="81" spans="1:16" x14ac:dyDescent="0.3">
      <c r="A81" s="602" t="s">
        <v>1</v>
      </c>
      <c r="B81" s="261"/>
      <c r="C81" s="603"/>
      <c r="D81" s="604"/>
      <c r="E81" s="2503" t="s">
        <v>0</v>
      </c>
      <c r="F81" s="2504"/>
      <c r="G81" s="2522">
        <v>2022</v>
      </c>
      <c r="H81" s="2523"/>
      <c r="I81" s="346">
        <v>2023</v>
      </c>
      <c r="J81" s="346">
        <v>2024</v>
      </c>
      <c r="K81" s="2576">
        <v>2025</v>
      </c>
      <c r="L81" s="2547"/>
      <c r="M81" s="2576">
        <v>2026</v>
      </c>
      <c r="N81" s="2547"/>
      <c r="O81" s="2524">
        <v>2027</v>
      </c>
      <c r="P81" s="2524"/>
    </row>
    <row r="82" spans="1:16" x14ac:dyDescent="0.3">
      <c r="A82" s="605"/>
      <c r="B82" s="618"/>
      <c r="C82" s="606"/>
      <c r="D82" s="607"/>
      <c r="E82" s="601" t="s">
        <v>38</v>
      </c>
      <c r="F82" s="608" t="s">
        <v>39</v>
      </c>
      <c r="G82" s="2503" t="s">
        <v>11</v>
      </c>
      <c r="H82" s="2504"/>
      <c r="I82" s="601" t="s">
        <v>11</v>
      </c>
      <c r="J82" s="601" t="s">
        <v>12</v>
      </c>
      <c r="K82" s="2503" t="s">
        <v>13</v>
      </c>
      <c r="L82" s="2504"/>
      <c r="M82" s="2503" t="s">
        <v>14</v>
      </c>
      <c r="N82" s="2504"/>
      <c r="O82" s="2503" t="s">
        <v>14</v>
      </c>
      <c r="P82" s="2504"/>
    </row>
    <row r="83" spans="1:16" ht="15.6" x14ac:dyDescent="0.3">
      <c r="A83" s="1173" t="s">
        <v>601</v>
      </c>
      <c r="B83" s="2586"/>
      <c r="C83" s="2586"/>
      <c r="D83" s="1174"/>
      <c r="E83" s="561">
        <v>70351</v>
      </c>
      <c r="F83" s="548"/>
      <c r="G83" s="2587">
        <f>G84+G97+G99+G105</f>
        <v>973.3</v>
      </c>
      <c r="H83" s="2588"/>
      <c r="I83" s="560">
        <f>I84+I97+I99+I105</f>
        <v>886.4</v>
      </c>
      <c r="J83" s="560">
        <f>J84+J97+J99+J105</f>
        <v>15150</v>
      </c>
      <c r="K83" s="1179">
        <f>K84+K97+K99+K105</f>
        <v>92273</v>
      </c>
      <c r="L83" s="1179"/>
      <c r="M83" s="1179">
        <f>M84+M97+M99+M105</f>
        <v>133885</v>
      </c>
      <c r="N83" s="1179"/>
      <c r="O83" s="1179">
        <f>O84+O97+O99+O105</f>
        <v>180846</v>
      </c>
      <c r="P83" s="1179"/>
    </row>
    <row r="84" spans="1:16" ht="15.6" x14ac:dyDescent="0.3">
      <c r="A84" s="2589" t="s">
        <v>585</v>
      </c>
      <c r="B84" s="2590"/>
      <c r="C84" s="2590"/>
      <c r="D84" s="2591"/>
      <c r="E84" s="570"/>
      <c r="F84" s="402">
        <v>22</v>
      </c>
      <c r="G84" s="2587">
        <f>G85+G86+G88+G89+G94+G95+G96</f>
        <v>48.1</v>
      </c>
      <c r="H84" s="2588"/>
      <c r="I84" s="560">
        <f>I85+I86+I87+I88+I89+I90+I91+I92+I93+I94+I96+I95</f>
        <v>0</v>
      </c>
      <c r="J84" s="560">
        <f>J85+J86+J87+J88+J89+J90+J91+J92+J93+J94+J96+J95</f>
        <v>329.8</v>
      </c>
      <c r="K84" s="1179">
        <f>SUM(K85:L96)</f>
        <v>348</v>
      </c>
      <c r="L84" s="1179"/>
      <c r="M84" s="1179">
        <f>SUM(M85:N96)</f>
        <v>350</v>
      </c>
      <c r="N84" s="1179"/>
      <c r="O84" s="1179">
        <f>SUM(O85:P96)</f>
        <v>356</v>
      </c>
      <c r="P84" s="1179"/>
    </row>
    <row r="85" spans="1:16" ht="15.6" x14ac:dyDescent="0.3">
      <c r="A85" s="1184" t="s">
        <v>602</v>
      </c>
      <c r="B85" s="1185"/>
      <c r="C85" s="1185"/>
      <c r="D85" s="1186"/>
      <c r="E85" s="548"/>
      <c r="F85" s="548">
        <v>222210</v>
      </c>
      <c r="G85" s="1166">
        <v>13.2</v>
      </c>
      <c r="H85" s="1167"/>
      <c r="I85" s="555"/>
      <c r="J85" s="555">
        <v>20</v>
      </c>
      <c r="K85" s="1172">
        <v>20</v>
      </c>
      <c r="L85" s="1172"/>
      <c r="M85" s="1172">
        <v>20</v>
      </c>
      <c r="N85" s="1172"/>
      <c r="O85" s="1172">
        <v>20</v>
      </c>
      <c r="P85" s="1172"/>
    </row>
    <row r="86" spans="1:16" ht="15.6" x14ac:dyDescent="0.3">
      <c r="A86" s="1184" t="s">
        <v>143</v>
      </c>
      <c r="B86" s="1185"/>
      <c r="C86" s="1185"/>
      <c r="D86" s="1186"/>
      <c r="E86" s="548"/>
      <c r="F86" s="548">
        <v>222220</v>
      </c>
      <c r="G86" s="1166">
        <v>3.2</v>
      </c>
      <c r="H86" s="1167"/>
      <c r="I86" s="555"/>
      <c r="J86" s="555">
        <v>16</v>
      </c>
      <c r="K86" s="1166">
        <v>15</v>
      </c>
      <c r="L86" s="1167"/>
      <c r="M86" s="1166">
        <v>15</v>
      </c>
      <c r="N86" s="1167"/>
      <c r="O86" s="1166">
        <v>15</v>
      </c>
      <c r="P86" s="1167"/>
    </row>
    <row r="87" spans="1:16" ht="15.6" x14ac:dyDescent="0.3">
      <c r="A87" s="571" t="s">
        <v>204</v>
      </c>
      <c r="B87" s="403"/>
      <c r="C87" s="572"/>
      <c r="D87" s="573"/>
      <c r="E87" s="548"/>
      <c r="F87" s="548">
        <v>222300</v>
      </c>
      <c r="G87" s="556"/>
      <c r="H87" s="567"/>
      <c r="I87" s="555"/>
      <c r="J87" s="555">
        <v>65</v>
      </c>
      <c r="K87" s="1166">
        <v>30</v>
      </c>
      <c r="L87" s="1167"/>
      <c r="M87" s="1166">
        <v>30</v>
      </c>
      <c r="N87" s="1167"/>
      <c r="O87" s="1166">
        <v>30</v>
      </c>
      <c r="P87" s="1167"/>
    </row>
    <row r="88" spans="1:16" ht="15.6" x14ac:dyDescent="0.3">
      <c r="A88" s="571" t="s">
        <v>145</v>
      </c>
      <c r="B88" s="403"/>
      <c r="C88" s="572"/>
      <c r="D88" s="573"/>
      <c r="E88" s="548"/>
      <c r="F88" s="548">
        <v>222400</v>
      </c>
      <c r="G88" s="1166">
        <v>5.0999999999999996</v>
      </c>
      <c r="H88" s="1167"/>
      <c r="I88" s="555"/>
      <c r="J88" s="555">
        <v>15</v>
      </c>
      <c r="K88" s="1166">
        <v>15</v>
      </c>
      <c r="L88" s="1167"/>
      <c r="M88" s="1166">
        <v>15</v>
      </c>
      <c r="N88" s="1167"/>
      <c r="O88" s="1166">
        <v>15</v>
      </c>
      <c r="P88" s="1167"/>
    </row>
    <row r="89" spans="1:16" ht="15.6" x14ac:dyDescent="0.3">
      <c r="A89" s="571" t="s">
        <v>556</v>
      </c>
      <c r="B89" s="403"/>
      <c r="C89" s="572"/>
      <c r="D89" s="573"/>
      <c r="E89" s="548"/>
      <c r="F89" s="548">
        <v>222500</v>
      </c>
      <c r="G89" s="1166">
        <v>15.5</v>
      </c>
      <c r="H89" s="1167"/>
      <c r="I89" s="555"/>
      <c r="J89" s="555">
        <v>45</v>
      </c>
      <c r="K89" s="1166">
        <v>50</v>
      </c>
      <c r="L89" s="1167"/>
      <c r="M89" s="1166">
        <v>50</v>
      </c>
      <c r="N89" s="1167"/>
      <c r="O89" s="1166">
        <v>50</v>
      </c>
      <c r="P89" s="1167"/>
    </row>
    <row r="90" spans="1:16" ht="15.6" x14ac:dyDescent="0.3">
      <c r="A90" s="571" t="s">
        <v>345</v>
      </c>
      <c r="B90" s="403"/>
      <c r="C90" s="572"/>
      <c r="D90" s="573"/>
      <c r="E90" s="548"/>
      <c r="F90" s="548">
        <v>222600</v>
      </c>
      <c r="G90" s="1166"/>
      <c r="H90" s="1167"/>
      <c r="I90" s="555"/>
      <c r="J90" s="555">
        <v>15</v>
      </c>
      <c r="K90" s="1166">
        <v>15</v>
      </c>
      <c r="L90" s="1167"/>
      <c r="M90" s="1166">
        <v>16</v>
      </c>
      <c r="N90" s="1167"/>
      <c r="O90" s="1166">
        <v>15</v>
      </c>
      <c r="P90" s="1167"/>
    </row>
    <row r="91" spans="1:16" ht="15.6" x14ac:dyDescent="0.3">
      <c r="A91" s="571" t="s">
        <v>603</v>
      </c>
      <c r="B91" s="403"/>
      <c r="C91" s="572"/>
      <c r="D91" s="573"/>
      <c r="E91" s="548"/>
      <c r="F91" s="548">
        <v>222720</v>
      </c>
      <c r="G91" s="1166"/>
      <c r="H91" s="1167"/>
      <c r="I91" s="555"/>
      <c r="J91" s="555">
        <v>20</v>
      </c>
      <c r="K91" s="1166">
        <v>20</v>
      </c>
      <c r="L91" s="1167"/>
      <c r="M91" s="1166">
        <v>21</v>
      </c>
      <c r="N91" s="1167"/>
      <c r="O91" s="1166">
        <v>21</v>
      </c>
      <c r="P91" s="1167"/>
    </row>
    <row r="92" spans="1:16" ht="15.6" x14ac:dyDescent="0.3">
      <c r="A92" s="571" t="s">
        <v>149</v>
      </c>
      <c r="B92" s="403"/>
      <c r="C92" s="572"/>
      <c r="D92" s="573"/>
      <c r="E92" s="548"/>
      <c r="F92" s="548">
        <v>222910</v>
      </c>
      <c r="G92" s="1166"/>
      <c r="H92" s="1167"/>
      <c r="I92" s="555"/>
      <c r="J92" s="555">
        <v>1</v>
      </c>
      <c r="K92" s="1166">
        <v>3</v>
      </c>
      <c r="L92" s="1167"/>
      <c r="M92" s="1166">
        <v>3</v>
      </c>
      <c r="N92" s="1167"/>
      <c r="O92" s="1166">
        <v>3</v>
      </c>
      <c r="P92" s="1167"/>
    </row>
    <row r="93" spans="1:16" ht="15.6" x14ac:dyDescent="0.3">
      <c r="A93" s="571" t="s">
        <v>210</v>
      </c>
      <c r="B93" s="403"/>
      <c r="C93" s="572"/>
      <c r="D93" s="573"/>
      <c r="E93" s="548"/>
      <c r="F93" s="548">
        <v>222920</v>
      </c>
      <c r="G93" s="556"/>
      <c r="H93" s="567"/>
      <c r="I93" s="555"/>
      <c r="J93" s="555">
        <v>10</v>
      </c>
      <c r="K93" s="1166">
        <v>30</v>
      </c>
      <c r="L93" s="1167"/>
      <c r="M93" s="1166">
        <v>30</v>
      </c>
      <c r="N93" s="1167"/>
      <c r="O93" s="1166">
        <v>30</v>
      </c>
      <c r="P93" s="1167"/>
    </row>
    <row r="94" spans="1:16" ht="15.6" x14ac:dyDescent="0.3">
      <c r="A94" s="571" t="s">
        <v>604</v>
      </c>
      <c r="B94" s="572"/>
      <c r="C94" s="572"/>
      <c r="D94" s="573"/>
      <c r="E94" s="548"/>
      <c r="F94" s="548">
        <v>222970</v>
      </c>
      <c r="G94" s="1166">
        <v>4.4000000000000004</v>
      </c>
      <c r="H94" s="1167"/>
      <c r="I94" s="555"/>
      <c r="J94" s="555"/>
      <c r="K94" s="1166"/>
      <c r="L94" s="1167"/>
      <c r="M94" s="1166"/>
      <c r="N94" s="1167"/>
      <c r="O94" s="1166"/>
      <c r="P94" s="1167"/>
    </row>
    <row r="95" spans="1:16" ht="15.6" x14ac:dyDescent="0.3">
      <c r="A95" s="1184" t="s">
        <v>605</v>
      </c>
      <c r="B95" s="1185"/>
      <c r="C95" s="1185"/>
      <c r="D95" s="1186"/>
      <c r="E95" s="548"/>
      <c r="F95" s="548">
        <v>222980</v>
      </c>
      <c r="G95" s="1166">
        <v>2</v>
      </c>
      <c r="H95" s="1167"/>
      <c r="I95" s="555"/>
      <c r="J95" s="555">
        <v>10</v>
      </c>
      <c r="K95" s="1166">
        <v>10</v>
      </c>
      <c r="L95" s="1167"/>
      <c r="M95" s="1166">
        <v>10</v>
      </c>
      <c r="N95" s="1167"/>
      <c r="O95" s="1166">
        <v>10</v>
      </c>
      <c r="P95" s="1167"/>
    </row>
    <row r="96" spans="1:16" ht="15.6" x14ac:dyDescent="0.3">
      <c r="A96" s="571" t="s">
        <v>351</v>
      </c>
      <c r="B96" s="572"/>
      <c r="C96" s="572"/>
      <c r="D96" s="573"/>
      <c r="E96" s="548"/>
      <c r="F96" s="548">
        <v>222999</v>
      </c>
      <c r="G96" s="1166">
        <v>4.7</v>
      </c>
      <c r="H96" s="1167"/>
      <c r="I96" s="555"/>
      <c r="J96" s="555">
        <v>112.8</v>
      </c>
      <c r="K96" s="1166">
        <v>140</v>
      </c>
      <c r="L96" s="1167"/>
      <c r="M96" s="1166">
        <v>140</v>
      </c>
      <c r="N96" s="1167"/>
      <c r="O96" s="1166">
        <v>147</v>
      </c>
      <c r="P96" s="1167"/>
    </row>
    <row r="97" spans="1:16" ht="15.6" x14ac:dyDescent="0.3">
      <c r="A97" s="404" t="s">
        <v>606</v>
      </c>
      <c r="B97" s="403"/>
      <c r="C97" s="405"/>
      <c r="D97" s="406"/>
      <c r="E97" s="570"/>
      <c r="F97" s="402">
        <v>28</v>
      </c>
      <c r="G97" s="2587">
        <f>G98</f>
        <v>886.4</v>
      </c>
      <c r="H97" s="2588"/>
      <c r="I97" s="560">
        <f>I98</f>
        <v>886.4</v>
      </c>
      <c r="J97" s="560">
        <f>J98</f>
        <v>3500</v>
      </c>
      <c r="K97" s="1168">
        <f>K98</f>
        <v>5000</v>
      </c>
      <c r="L97" s="1170"/>
      <c r="M97" s="1168">
        <f>M98</f>
        <v>5000</v>
      </c>
      <c r="N97" s="1170"/>
      <c r="O97" s="1168">
        <f>O98</f>
        <v>5000</v>
      </c>
      <c r="P97" s="1170"/>
    </row>
    <row r="98" spans="1:16" ht="15.6" x14ac:dyDescent="0.3">
      <c r="A98" s="571" t="s">
        <v>607</v>
      </c>
      <c r="B98" s="572"/>
      <c r="C98" s="407"/>
      <c r="D98" s="408"/>
      <c r="E98" s="570"/>
      <c r="F98" s="570">
        <v>281600</v>
      </c>
      <c r="G98" s="1166">
        <v>886.4</v>
      </c>
      <c r="H98" s="1167"/>
      <c r="I98" s="555">
        <v>886.4</v>
      </c>
      <c r="J98" s="555">
        <v>3500</v>
      </c>
      <c r="K98" s="1166">
        <v>5000</v>
      </c>
      <c r="L98" s="1167"/>
      <c r="M98" s="1166">
        <v>5000</v>
      </c>
      <c r="N98" s="1167"/>
      <c r="O98" s="1166">
        <v>5000</v>
      </c>
      <c r="P98" s="1167"/>
    </row>
    <row r="99" spans="1:16" ht="15.6" x14ac:dyDescent="0.3">
      <c r="A99" s="591" t="s">
        <v>83</v>
      </c>
      <c r="B99" s="405"/>
      <c r="C99" s="592"/>
      <c r="D99" s="593"/>
      <c r="E99" s="570"/>
      <c r="F99" s="402">
        <v>31</v>
      </c>
      <c r="G99" s="2587">
        <f>G100+G101+G102+G103+G104</f>
        <v>0</v>
      </c>
      <c r="H99" s="2588"/>
      <c r="I99" s="565">
        <f>I100+I101+I102+I103+I104</f>
        <v>0</v>
      </c>
      <c r="J99" s="565">
        <f>J100+J101+J102+J103+J104</f>
        <v>11161.2</v>
      </c>
      <c r="K99" s="1168">
        <f>K100+K101+K102+K103+K104</f>
        <v>86765</v>
      </c>
      <c r="L99" s="1170"/>
      <c r="M99" s="1168">
        <f t="shared" ref="M99" si="9">M100+M101+M102+M103+M104</f>
        <v>128375</v>
      </c>
      <c r="N99" s="1170"/>
      <c r="O99" s="1168">
        <f t="shared" ref="O99" si="10">O100+O101+O102+O103+O104</f>
        <v>175330</v>
      </c>
      <c r="P99" s="1170"/>
    </row>
    <row r="100" spans="1:16" ht="15.6" x14ac:dyDescent="0.3">
      <c r="A100" s="1038" t="s">
        <v>217</v>
      </c>
      <c r="B100" s="1039"/>
      <c r="C100" s="1039"/>
      <c r="D100" s="1040"/>
      <c r="E100" s="570"/>
      <c r="F100" s="570">
        <v>314110</v>
      </c>
      <c r="G100" s="1166"/>
      <c r="H100" s="1167"/>
      <c r="I100" s="555"/>
      <c r="J100" s="555">
        <v>420</v>
      </c>
      <c r="K100" s="1166">
        <v>250</v>
      </c>
      <c r="L100" s="1167"/>
      <c r="M100" s="1166">
        <v>30</v>
      </c>
      <c r="N100" s="1167"/>
      <c r="O100" s="1166">
        <v>20</v>
      </c>
      <c r="P100" s="1167"/>
    </row>
    <row r="101" spans="1:16" ht="15.6" x14ac:dyDescent="0.3">
      <c r="A101" s="1038" t="s">
        <v>162</v>
      </c>
      <c r="B101" s="1039"/>
      <c r="C101" s="1039"/>
      <c r="D101" s="1040"/>
      <c r="E101" s="570"/>
      <c r="F101" s="570">
        <v>315110</v>
      </c>
      <c r="G101" s="1166"/>
      <c r="H101" s="1167"/>
      <c r="I101" s="555"/>
      <c r="J101" s="555">
        <v>650</v>
      </c>
      <c r="K101" s="1166">
        <v>650</v>
      </c>
      <c r="L101" s="1167"/>
      <c r="M101" s="1166"/>
      <c r="N101" s="1167"/>
      <c r="O101" s="1166"/>
      <c r="P101" s="1167"/>
    </row>
    <row r="102" spans="1:16" ht="15.6" x14ac:dyDescent="0.3">
      <c r="A102" s="1038" t="s">
        <v>218</v>
      </c>
      <c r="B102" s="1039"/>
      <c r="C102" s="1039"/>
      <c r="D102" s="1040"/>
      <c r="E102" s="570"/>
      <c r="F102" s="570">
        <v>316110</v>
      </c>
      <c r="G102" s="1166"/>
      <c r="H102" s="1167"/>
      <c r="I102" s="555"/>
      <c r="J102" s="555">
        <v>40</v>
      </c>
      <c r="K102" s="1166">
        <v>200</v>
      </c>
      <c r="L102" s="1167"/>
      <c r="M102" s="1166">
        <v>30</v>
      </c>
      <c r="N102" s="1167"/>
      <c r="O102" s="1166">
        <v>30</v>
      </c>
      <c r="P102" s="1167"/>
    </row>
    <row r="103" spans="1:16" ht="15.6" x14ac:dyDescent="0.3">
      <c r="A103" s="1674" t="s">
        <v>219</v>
      </c>
      <c r="B103" s="1604"/>
      <c r="C103" s="1604"/>
      <c r="D103" s="1512"/>
      <c r="E103" s="570"/>
      <c r="F103" s="570">
        <v>317110</v>
      </c>
      <c r="G103" s="1166"/>
      <c r="H103" s="1167"/>
      <c r="I103" s="555"/>
      <c r="J103" s="555">
        <v>51.2</v>
      </c>
      <c r="K103" s="1166">
        <v>65</v>
      </c>
      <c r="L103" s="1167"/>
      <c r="M103" s="1166"/>
      <c r="N103" s="1167"/>
      <c r="O103" s="1166"/>
      <c r="P103" s="1167"/>
    </row>
    <row r="104" spans="1:16" ht="15.6" x14ac:dyDescent="0.3">
      <c r="A104" s="571" t="s">
        <v>608</v>
      </c>
      <c r="B104" s="407"/>
      <c r="C104" s="572"/>
      <c r="D104" s="573"/>
      <c r="E104" s="548"/>
      <c r="F104" s="548">
        <v>319210</v>
      </c>
      <c r="G104" s="1166"/>
      <c r="H104" s="1167"/>
      <c r="I104" s="555"/>
      <c r="J104" s="555">
        <v>10000</v>
      </c>
      <c r="K104" s="1166">
        <v>85600</v>
      </c>
      <c r="L104" s="1167"/>
      <c r="M104" s="1166">
        <v>128315</v>
      </c>
      <c r="N104" s="1167"/>
      <c r="O104" s="1166">
        <v>175280</v>
      </c>
      <c r="P104" s="1167"/>
    </row>
    <row r="105" spans="1:16" ht="15.6" x14ac:dyDescent="0.3">
      <c r="A105" s="591" t="s">
        <v>84</v>
      </c>
      <c r="B105" s="592"/>
      <c r="C105" s="592"/>
      <c r="D105" s="593"/>
      <c r="E105" s="570"/>
      <c r="F105" s="402">
        <v>33</v>
      </c>
      <c r="G105" s="2587">
        <f>G106+G107+G108+G109+G110</f>
        <v>38.799999999999997</v>
      </c>
      <c r="H105" s="2588"/>
      <c r="I105" s="560">
        <f>I106+I107+I108+I109+I110</f>
        <v>0</v>
      </c>
      <c r="J105" s="560">
        <f>J106+J107+J108+J109+J110</f>
        <v>159</v>
      </c>
      <c r="K105" s="1168">
        <f>K106+K107+K108+K109+K110</f>
        <v>160</v>
      </c>
      <c r="L105" s="1170"/>
      <c r="M105" s="1168">
        <f t="shared" ref="M105" si="11">M106+M107+M108+M109+M110</f>
        <v>160</v>
      </c>
      <c r="N105" s="1170"/>
      <c r="O105" s="1168">
        <f t="shared" ref="O105" si="12">O106+O107+O108+O109+O110</f>
        <v>160</v>
      </c>
      <c r="P105" s="1170"/>
    </row>
    <row r="106" spans="1:16" ht="15.6" x14ac:dyDescent="0.3">
      <c r="A106" s="1099" t="s">
        <v>609</v>
      </c>
      <c r="B106" s="1100"/>
      <c r="C106" s="1100"/>
      <c r="D106" s="1101"/>
      <c r="E106" s="548"/>
      <c r="F106" s="548">
        <v>331110</v>
      </c>
      <c r="G106" s="1166">
        <v>34.1</v>
      </c>
      <c r="H106" s="1167"/>
      <c r="I106" s="555"/>
      <c r="J106" s="555">
        <v>100</v>
      </c>
      <c r="K106" s="1166">
        <v>100</v>
      </c>
      <c r="L106" s="1167"/>
      <c r="M106" s="1166">
        <v>100</v>
      </c>
      <c r="N106" s="1167"/>
      <c r="O106" s="1166">
        <v>100</v>
      </c>
      <c r="P106" s="1167"/>
    </row>
    <row r="107" spans="1:16" ht="15.6" x14ac:dyDescent="0.3">
      <c r="A107" s="1099" t="s">
        <v>165</v>
      </c>
      <c r="B107" s="1100"/>
      <c r="C107" s="1100"/>
      <c r="D107" s="1101"/>
      <c r="E107" s="548"/>
      <c r="F107" s="548">
        <v>332110</v>
      </c>
      <c r="G107" s="1166"/>
      <c r="H107" s="1167"/>
      <c r="I107" s="555"/>
      <c r="J107" s="555">
        <v>30</v>
      </c>
      <c r="K107" s="1166">
        <v>20</v>
      </c>
      <c r="L107" s="1167"/>
      <c r="M107" s="1166">
        <v>20</v>
      </c>
      <c r="N107" s="1167"/>
      <c r="O107" s="1166">
        <v>20</v>
      </c>
      <c r="P107" s="1167"/>
    </row>
    <row r="108" spans="1:16" ht="15.6" x14ac:dyDescent="0.3">
      <c r="A108" s="1099" t="s">
        <v>166</v>
      </c>
      <c r="B108" s="1100"/>
      <c r="C108" s="1100"/>
      <c r="D108" s="1101"/>
      <c r="E108" s="548"/>
      <c r="F108" s="548">
        <v>333110</v>
      </c>
      <c r="G108" s="1166">
        <v>1.8</v>
      </c>
      <c r="H108" s="1167"/>
      <c r="I108" s="555"/>
      <c r="J108" s="555">
        <v>8</v>
      </c>
      <c r="K108" s="1166">
        <v>10</v>
      </c>
      <c r="L108" s="1167"/>
      <c r="M108" s="1166">
        <v>10</v>
      </c>
      <c r="N108" s="1167"/>
      <c r="O108" s="1166">
        <v>10</v>
      </c>
      <c r="P108" s="1167"/>
    </row>
    <row r="109" spans="1:16" ht="15.6" x14ac:dyDescent="0.3">
      <c r="A109" s="1038" t="s">
        <v>610</v>
      </c>
      <c r="B109" s="1039"/>
      <c r="C109" s="1039"/>
      <c r="D109" s="1040"/>
      <c r="E109" s="548"/>
      <c r="F109" s="548">
        <v>336110</v>
      </c>
      <c r="G109" s="1166">
        <v>2.5</v>
      </c>
      <c r="H109" s="1167"/>
      <c r="I109" s="555"/>
      <c r="J109" s="555">
        <v>16</v>
      </c>
      <c r="K109" s="1172">
        <v>20</v>
      </c>
      <c r="L109" s="1172"/>
      <c r="M109" s="1172">
        <v>20</v>
      </c>
      <c r="N109" s="1172"/>
      <c r="O109" s="1172">
        <v>20</v>
      </c>
      <c r="P109" s="1172"/>
    </row>
    <row r="110" spans="1:16" ht="15.6" x14ac:dyDescent="0.3">
      <c r="A110" s="1038" t="s">
        <v>168</v>
      </c>
      <c r="B110" s="1039"/>
      <c r="C110" s="1039"/>
      <c r="D110" s="1040"/>
      <c r="E110" s="548"/>
      <c r="F110" s="548">
        <v>339110</v>
      </c>
      <c r="G110" s="1166">
        <v>0.4</v>
      </c>
      <c r="H110" s="1167"/>
      <c r="I110" s="555"/>
      <c r="J110" s="555">
        <v>5</v>
      </c>
      <c r="K110" s="1172">
        <v>10</v>
      </c>
      <c r="L110" s="1172"/>
      <c r="M110" s="1172">
        <v>10</v>
      </c>
      <c r="N110" s="1172"/>
      <c r="O110" s="1172">
        <v>10</v>
      </c>
      <c r="P110" s="1172"/>
    </row>
    <row r="111" spans="1:16" ht="15.6" x14ac:dyDescent="0.3">
      <c r="A111" s="1173" t="s">
        <v>611</v>
      </c>
      <c r="B111" s="2586"/>
      <c r="C111" s="2586"/>
      <c r="D111" s="1174"/>
      <c r="E111" s="409">
        <v>70022</v>
      </c>
      <c r="F111" s="548"/>
      <c r="G111" s="1168">
        <f>G112+G120+G122+G124</f>
        <v>3276.5</v>
      </c>
      <c r="H111" s="1170"/>
      <c r="I111" s="560">
        <f>I112+I120+I122+I124</f>
        <v>2345.3999999999996</v>
      </c>
      <c r="J111" s="560">
        <f>J112+J120+J122+J124</f>
        <v>0</v>
      </c>
      <c r="K111" s="1172"/>
      <c r="L111" s="1172"/>
      <c r="M111" s="1172"/>
      <c r="N111" s="1172"/>
      <c r="O111" s="1172"/>
      <c r="P111" s="1172"/>
    </row>
    <row r="112" spans="1:16" ht="15.6" x14ac:dyDescent="0.3">
      <c r="A112" s="1146" t="s">
        <v>585</v>
      </c>
      <c r="B112" s="1147"/>
      <c r="C112" s="1147"/>
      <c r="D112" s="1148"/>
      <c r="E112" s="561"/>
      <c r="F112" s="548">
        <v>22</v>
      </c>
      <c r="G112" s="1168">
        <f>SUM(G113:G119)</f>
        <v>8.1000000000000014</v>
      </c>
      <c r="H112" s="1170"/>
      <c r="I112" s="560">
        <f>SUM(I113:I119)</f>
        <v>28.799999999999997</v>
      </c>
      <c r="J112" s="560">
        <f>J118+J119</f>
        <v>0</v>
      </c>
      <c r="K112" s="1172"/>
      <c r="L112" s="1172"/>
      <c r="M112" s="1172"/>
      <c r="N112" s="1172"/>
      <c r="O112" s="1172"/>
      <c r="P112" s="1172"/>
    </row>
    <row r="113" spans="1:16" ht="15.6" x14ac:dyDescent="0.3">
      <c r="A113" s="1184" t="s">
        <v>602</v>
      </c>
      <c r="B113" s="1185"/>
      <c r="C113" s="1185"/>
      <c r="D113" s="1186"/>
      <c r="E113" s="561"/>
      <c r="F113" s="548">
        <v>222210</v>
      </c>
      <c r="G113" s="1633">
        <v>5.9</v>
      </c>
      <c r="H113" s="2592"/>
      <c r="I113" s="620">
        <v>5</v>
      </c>
      <c r="J113" s="560"/>
      <c r="K113" s="1172"/>
      <c r="L113" s="1172"/>
      <c r="M113" s="1172"/>
      <c r="N113" s="1172"/>
      <c r="O113" s="1172"/>
      <c r="P113" s="1172"/>
    </row>
    <row r="114" spans="1:16" ht="15.6" x14ac:dyDescent="0.3">
      <c r="A114" s="1184" t="s">
        <v>143</v>
      </c>
      <c r="B114" s="1185"/>
      <c r="C114" s="1185"/>
      <c r="D114" s="1186"/>
      <c r="E114" s="561"/>
      <c r="F114" s="548">
        <v>222220</v>
      </c>
      <c r="G114" s="1633">
        <v>1.4</v>
      </c>
      <c r="H114" s="2592"/>
      <c r="I114" s="620">
        <v>1.9</v>
      </c>
      <c r="J114" s="560"/>
      <c r="K114" s="1172"/>
      <c r="L114" s="1172"/>
      <c r="M114" s="1172"/>
      <c r="N114" s="1172"/>
      <c r="O114" s="1172"/>
      <c r="P114" s="1172"/>
    </row>
    <row r="115" spans="1:16" ht="15.6" x14ac:dyDescent="0.3">
      <c r="A115" s="571" t="s">
        <v>204</v>
      </c>
      <c r="B115" s="572"/>
      <c r="C115" s="572"/>
      <c r="D115" s="573"/>
      <c r="E115" s="561"/>
      <c r="F115" s="548">
        <v>222300</v>
      </c>
      <c r="G115" s="1633"/>
      <c r="H115" s="2592"/>
      <c r="I115" s="620">
        <v>13.5</v>
      </c>
      <c r="J115" s="560"/>
      <c r="K115" s="1172"/>
      <c r="L115" s="1172"/>
      <c r="M115" s="1172"/>
      <c r="N115" s="1172"/>
      <c r="O115" s="1172"/>
      <c r="P115" s="1172"/>
    </row>
    <row r="116" spans="1:16" ht="15.6" x14ac:dyDescent="0.3">
      <c r="A116" s="1184" t="s">
        <v>145</v>
      </c>
      <c r="B116" s="1185"/>
      <c r="C116" s="1185"/>
      <c r="D116" s="1186"/>
      <c r="E116" s="561"/>
      <c r="F116" s="548">
        <v>222400</v>
      </c>
      <c r="G116" s="1633"/>
      <c r="H116" s="2592"/>
      <c r="I116" s="620">
        <v>4.4000000000000004</v>
      </c>
      <c r="J116" s="560"/>
      <c r="K116" s="1172"/>
      <c r="L116" s="1172"/>
      <c r="M116" s="1172"/>
      <c r="N116" s="1172"/>
      <c r="O116" s="1172"/>
      <c r="P116" s="1172"/>
    </row>
    <row r="117" spans="1:16" ht="15.6" x14ac:dyDescent="0.3">
      <c r="A117" s="1184" t="s">
        <v>556</v>
      </c>
      <c r="B117" s="1185"/>
      <c r="C117" s="1185"/>
      <c r="D117" s="1186"/>
      <c r="E117" s="561"/>
      <c r="F117" s="548">
        <v>222500</v>
      </c>
      <c r="G117" s="1633"/>
      <c r="H117" s="2592"/>
      <c r="I117" s="620">
        <v>4</v>
      </c>
      <c r="J117" s="560"/>
      <c r="K117" s="1172"/>
      <c r="L117" s="1172"/>
      <c r="M117" s="1172"/>
      <c r="N117" s="1172"/>
      <c r="O117" s="1172"/>
      <c r="P117" s="1172"/>
    </row>
    <row r="118" spans="1:16" ht="15.6" x14ac:dyDescent="0.3">
      <c r="A118" s="571" t="s">
        <v>604</v>
      </c>
      <c r="B118" s="403"/>
      <c r="C118" s="572"/>
      <c r="D118" s="573"/>
      <c r="E118" s="561"/>
      <c r="F118" s="548">
        <v>222970</v>
      </c>
      <c r="G118" s="1633">
        <v>0.2</v>
      </c>
      <c r="H118" s="2592"/>
      <c r="I118" s="620"/>
      <c r="J118" s="620"/>
      <c r="K118" s="1172"/>
      <c r="L118" s="1172"/>
      <c r="M118" s="1172"/>
      <c r="N118" s="1172"/>
      <c r="O118" s="1172"/>
      <c r="P118" s="1172"/>
    </row>
    <row r="119" spans="1:16" ht="15.6" x14ac:dyDescent="0.3">
      <c r="A119" s="1184" t="s">
        <v>351</v>
      </c>
      <c r="B119" s="1185"/>
      <c r="C119" s="1185"/>
      <c r="D119" s="1186"/>
      <c r="E119" s="561"/>
      <c r="F119" s="548">
        <v>222990</v>
      </c>
      <c r="G119" s="1633">
        <v>0.6</v>
      </c>
      <c r="H119" s="2592"/>
      <c r="I119" s="620"/>
      <c r="J119" s="620"/>
      <c r="K119" s="1172"/>
      <c r="L119" s="1172"/>
      <c r="M119" s="1172"/>
      <c r="N119" s="1172"/>
      <c r="O119" s="1172"/>
      <c r="P119" s="1172"/>
    </row>
    <row r="120" spans="1:16" ht="15.6" x14ac:dyDescent="0.3">
      <c r="A120" s="404" t="s">
        <v>606</v>
      </c>
      <c r="B120" s="572"/>
      <c r="C120" s="405"/>
      <c r="D120" s="406"/>
      <c r="E120" s="561"/>
      <c r="F120" s="553">
        <v>28</v>
      </c>
      <c r="G120" s="2587">
        <f>G121</f>
        <v>49.1</v>
      </c>
      <c r="H120" s="2588"/>
      <c r="I120" s="565">
        <f>I121</f>
        <v>50.9</v>
      </c>
      <c r="J120" s="565"/>
      <c r="K120" s="1226"/>
      <c r="L120" s="1226"/>
      <c r="M120" s="1226"/>
      <c r="N120" s="1226"/>
      <c r="O120" s="1226"/>
      <c r="P120" s="1226"/>
    </row>
    <row r="121" spans="1:16" ht="15.6" x14ac:dyDescent="0.3">
      <c r="A121" s="571" t="s">
        <v>607</v>
      </c>
      <c r="B121" s="568"/>
      <c r="C121" s="407"/>
      <c r="D121" s="408"/>
      <c r="E121" s="561"/>
      <c r="F121" s="548">
        <v>281600</v>
      </c>
      <c r="G121" s="1633">
        <v>49.1</v>
      </c>
      <c r="H121" s="2592"/>
      <c r="I121" s="620">
        <v>50.9</v>
      </c>
      <c r="J121" s="620"/>
      <c r="K121" s="1172"/>
      <c r="L121" s="1172"/>
      <c r="M121" s="1172"/>
      <c r="N121" s="1172"/>
      <c r="O121" s="1172"/>
      <c r="P121" s="1172"/>
    </row>
    <row r="122" spans="1:16" ht="15.6" x14ac:dyDescent="0.3">
      <c r="A122" s="569" t="s">
        <v>83</v>
      </c>
      <c r="B122" s="410"/>
      <c r="C122" s="411"/>
      <c r="D122" s="412"/>
      <c r="E122" s="561"/>
      <c r="F122" s="553">
        <v>31</v>
      </c>
      <c r="G122" s="1168">
        <f>G123</f>
        <v>3209.5</v>
      </c>
      <c r="H122" s="1170"/>
      <c r="I122" s="560">
        <f>I123</f>
        <v>2250</v>
      </c>
      <c r="J122" s="560">
        <f>J123</f>
        <v>0</v>
      </c>
      <c r="K122" s="1172"/>
      <c r="L122" s="1172"/>
      <c r="M122" s="1172"/>
      <c r="N122" s="1172"/>
      <c r="O122" s="1172"/>
      <c r="P122" s="1172"/>
    </row>
    <row r="123" spans="1:16" ht="15.6" x14ac:dyDescent="0.3">
      <c r="A123" s="571" t="s">
        <v>608</v>
      </c>
      <c r="B123" s="407"/>
      <c r="C123" s="572"/>
      <c r="D123" s="573"/>
      <c r="E123" s="2"/>
      <c r="F123" s="2">
        <v>319210</v>
      </c>
      <c r="G123" s="1633">
        <v>3209.5</v>
      </c>
      <c r="H123" s="2592"/>
      <c r="I123" s="542">
        <v>2250</v>
      </c>
      <c r="J123" s="542"/>
      <c r="K123" s="1172"/>
      <c r="L123" s="1172"/>
      <c r="M123" s="1172"/>
      <c r="N123" s="1172"/>
      <c r="O123" s="1172"/>
      <c r="P123" s="1172"/>
    </row>
    <row r="124" spans="1:16" ht="15.6" x14ac:dyDescent="0.3">
      <c r="A124" s="591" t="s">
        <v>84</v>
      </c>
      <c r="B124" s="569"/>
      <c r="C124" s="592"/>
      <c r="D124" s="593"/>
      <c r="E124" s="2"/>
      <c r="F124" s="575">
        <v>33</v>
      </c>
      <c r="G124" s="1064">
        <f>G125+G126+G127+G128</f>
        <v>9.8000000000000007</v>
      </c>
      <c r="H124" s="1065"/>
      <c r="I124" s="413">
        <f>I125+I126+I127+I128</f>
        <v>15.7</v>
      </c>
      <c r="J124" s="542"/>
      <c r="K124" s="1172"/>
      <c r="L124" s="1172"/>
      <c r="M124" s="1172"/>
      <c r="N124" s="1172"/>
      <c r="O124" s="1172"/>
      <c r="P124" s="1172"/>
    </row>
    <row r="125" spans="1:16" ht="15.6" x14ac:dyDescent="0.3">
      <c r="A125" s="1099" t="s">
        <v>609</v>
      </c>
      <c r="B125" s="1100"/>
      <c r="C125" s="1100"/>
      <c r="D125" s="1101"/>
      <c r="E125" s="2"/>
      <c r="F125" s="2">
        <v>331110</v>
      </c>
      <c r="G125" s="2593">
        <v>9.1</v>
      </c>
      <c r="H125" s="2594"/>
      <c r="I125" s="542">
        <v>15</v>
      </c>
      <c r="J125" s="542"/>
      <c r="K125" s="1172"/>
      <c r="L125" s="1172"/>
      <c r="M125" s="1172"/>
      <c r="N125" s="1172"/>
      <c r="O125" s="1172"/>
      <c r="P125" s="1172"/>
    </row>
    <row r="126" spans="1:16" ht="15.6" x14ac:dyDescent="0.3">
      <c r="A126" s="1099" t="s">
        <v>166</v>
      </c>
      <c r="B126" s="1100"/>
      <c r="C126" s="1100"/>
      <c r="D126" s="1101"/>
      <c r="E126" s="2"/>
      <c r="F126" s="2">
        <v>333110</v>
      </c>
      <c r="G126" s="2593">
        <v>0.4</v>
      </c>
      <c r="H126" s="2594"/>
      <c r="I126" s="542">
        <v>0.2</v>
      </c>
      <c r="J126" s="542"/>
      <c r="K126" s="1172"/>
      <c r="L126" s="1172"/>
      <c r="M126" s="1172"/>
      <c r="N126" s="1172"/>
      <c r="O126" s="1172"/>
      <c r="P126" s="1172"/>
    </row>
    <row r="127" spans="1:16" ht="15.6" x14ac:dyDescent="0.3">
      <c r="A127" s="1038" t="s">
        <v>610</v>
      </c>
      <c r="B127" s="1039"/>
      <c r="C127" s="1039"/>
      <c r="D127" s="1040"/>
      <c r="E127" s="2"/>
      <c r="F127" s="2">
        <v>336110</v>
      </c>
      <c r="G127" s="2593"/>
      <c r="H127" s="2594"/>
      <c r="I127" s="542">
        <v>0.1</v>
      </c>
      <c r="J127" s="542"/>
      <c r="K127" s="1172"/>
      <c r="L127" s="1172"/>
      <c r="M127" s="1172"/>
      <c r="N127" s="1172"/>
      <c r="O127" s="1172"/>
      <c r="P127" s="1172"/>
    </row>
    <row r="128" spans="1:16" ht="15.6" x14ac:dyDescent="0.3">
      <c r="A128" s="1038" t="s">
        <v>168</v>
      </c>
      <c r="B128" s="1039"/>
      <c r="C128" s="1039"/>
      <c r="D128" s="1040"/>
      <c r="E128" s="2"/>
      <c r="F128" s="2">
        <v>339110</v>
      </c>
      <c r="G128" s="2593">
        <v>0.3</v>
      </c>
      <c r="H128" s="2594"/>
      <c r="I128" s="542">
        <v>0.4</v>
      </c>
      <c r="J128" s="542"/>
      <c r="K128" s="1172"/>
      <c r="L128" s="1172"/>
      <c r="M128" s="1172"/>
      <c r="N128" s="1172"/>
      <c r="O128" s="1172"/>
      <c r="P128" s="1172"/>
    </row>
    <row r="129" spans="1:16" x14ac:dyDescent="0.3">
      <c r="A129" s="414"/>
      <c r="B129" s="596"/>
      <c r="C129" s="415"/>
      <c r="D129" s="416"/>
      <c r="E129" s="385"/>
      <c r="F129" s="385"/>
      <c r="G129" s="2595"/>
      <c r="H129" s="2596"/>
      <c r="I129" s="417"/>
      <c r="J129" s="418"/>
      <c r="K129" s="2597"/>
      <c r="L129" s="2597"/>
      <c r="M129" s="2597"/>
      <c r="N129" s="2597"/>
      <c r="O129" s="2597"/>
      <c r="P129" s="2597"/>
    </row>
    <row r="130" spans="1:16" x14ac:dyDescent="0.3">
      <c r="A130" s="595" t="s">
        <v>475</v>
      </c>
      <c r="B130" s="621"/>
      <c r="C130" s="595"/>
      <c r="D130" s="595"/>
      <c r="E130" s="595"/>
      <c r="F130" s="595"/>
      <c r="G130" s="2508"/>
      <c r="H130" s="2509"/>
      <c r="I130" s="595"/>
      <c r="J130" s="595"/>
      <c r="K130" s="2527"/>
      <c r="L130" s="2527"/>
      <c r="M130" s="2527"/>
      <c r="N130" s="2527"/>
      <c r="O130" s="2527"/>
      <c r="P130" s="2527"/>
    </row>
    <row r="131" spans="1:16" x14ac:dyDescent="0.3">
      <c r="A131" s="601" t="s">
        <v>1</v>
      </c>
      <c r="B131" s="415"/>
      <c r="C131" s="601"/>
      <c r="D131" s="601"/>
      <c r="E131" s="2503" t="s">
        <v>0</v>
      </c>
      <c r="F131" s="2563"/>
      <c r="G131" s="2563"/>
      <c r="H131" s="2504"/>
      <c r="I131" s="2599" t="s">
        <v>43</v>
      </c>
      <c r="J131" s="2601" t="s">
        <v>42</v>
      </c>
      <c r="K131" s="2601" t="s">
        <v>73</v>
      </c>
      <c r="L131" s="609">
        <v>2024</v>
      </c>
      <c r="M131" s="2601" t="s">
        <v>612</v>
      </c>
      <c r="N131" s="601">
        <v>2025</v>
      </c>
      <c r="O131" s="601">
        <v>2026</v>
      </c>
      <c r="P131" s="601">
        <v>2027</v>
      </c>
    </row>
    <row r="132" spans="1:16" ht="48" x14ac:dyDescent="0.3">
      <c r="A132" s="601"/>
      <c r="B132" s="595"/>
      <c r="C132" s="601"/>
      <c r="D132" s="601"/>
      <c r="E132" s="601" t="s">
        <v>44</v>
      </c>
      <c r="F132" s="601" t="s">
        <v>38</v>
      </c>
      <c r="G132" s="390" t="s">
        <v>13</v>
      </c>
      <c r="H132" s="608" t="s">
        <v>39</v>
      </c>
      <c r="I132" s="2600"/>
      <c r="J132" s="2601"/>
      <c r="K132" s="2601"/>
      <c r="L132" s="420" t="s">
        <v>41</v>
      </c>
      <c r="M132" s="2601"/>
      <c r="N132" s="390" t="s">
        <v>13</v>
      </c>
      <c r="O132" s="390" t="s">
        <v>14</v>
      </c>
      <c r="P132" s="390" t="s">
        <v>14</v>
      </c>
    </row>
    <row r="133" spans="1:16" x14ac:dyDescent="0.3">
      <c r="A133" s="598">
        <v>1</v>
      </c>
      <c r="B133" s="601"/>
      <c r="C133" s="599"/>
      <c r="D133" s="600"/>
      <c r="E133" s="601">
        <v>2</v>
      </c>
      <c r="F133" s="601">
        <v>3</v>
      </c>
      <c r="G133" s="601">
        <v>4</v>
      </c>
      <c r="H133" s="601">
        <v>5</v>
      </c>
      <c r="I133" s="601">
        <v>6</v>
      </c>
      <c r="J133" s="601">
        <v>7</v>
      </c>
      <c r="K133" s="601">
        <v>8</v>
      </c>
      <c r="L133" s="601">
        <v>9</v>
      </c>
      <c r="M133" s="601" t="s">
        <v>45</v>
      </c>
      <c r="N133" s="601">
        <v>11</v>
      </c>
      <c r="O133" s="601">
        <v>12</v>
      </c>
      <c r="P133" s="601">
        <v>13</v>
      </c>
    </row>
    <row r="134" spans="1:16" x14ac:dyDescent="0.3">
      <c r="A134" s="610" t="s">
        <v>613</v>
      </c>
      <c r="B134" s="601"/>
      <c r="C134" s="611"/>
      <c r="D134" s="612"/>
      <c r="E134" s="385">
        <v>7504</v>
      </c>
      <c r="F134" s="385">
        <v>70351</v>
      </c>
      <c r="G134" s="385">
        <v>16166</v>
      </c>
      <c r="H134" s="385">
        <v>319210</v>
      </c>
      <c r="I134" s="1009">
        <v>662150</v>
      </c>
      <c r="J134" s="385">
        <v>2023</v>
      </c>
      <c r="K134" s="421"/>
      <c r="L134" s="417"/>
      <c r="M134" s="417"/>
      <c r="N134" s="417">
        <v>85600</v>
      </c>
      <c r="O134" s="417">
        <v>128315</v>
      </c>
      <c r="P134" s="417">
        <v>175280</v>
      </c>
    </row>
    <row r="135" spans="1:16" x14ac:dyDescent="0.3">
      <c r="A135" s="610" t="s">
        <v>614</v>
      </c>
      <c r="B135" s="599"/>
      <c r="C135" s="611"/>
      <c r="D135" s="612"/>
      <c r="E135" s="385">
        <v>7504</v>
      </c>
      <c r="F135" s="385">
        <v>70022</v>
      </c>
      <c r="G135" s="385">
        <v>13840</v>
      </c>
      <c r="H135" s="385">
        <v>319210</v>
      </c>
      <c r="I135" s="417">
        <v>446802.8</v>
      </c>
      <c r="J135" s="385">
        <v>2013</v>
      </c>
      <c r="K135" s="385"/>
      <c r="L135" s="417">
        <v>600</v>
      </c>
      <c r="M135" s="417"/>
      <c r="N135" s="417"/>
      <c r="O135" s="417"/>
      <c r="P135" s="417"/>
    </row>
    <row r="136" spans="1:16" x14ac:dyDescent="0.3">
      <c r="A136" s="261"/>
      <c r="B136" s="611"/>
      <c r="C136" s="261"/>
      <c r="D136" s="261"/>
      <c r="E136" s="261"/>
      <c r="F136" s="261"/>
      <c r="G136" s="261"/>
      <c r="H136" s="261"/>
      <c r="I136" s="261"/>
      <c r="J136" s="261"/>
      <c r="K136" s="261"/>
      <c r="L136" s="261"/>
      <c r="M136" s="261"/>
      <c r="N136" s="261"/>
      <c r="O136" s="261"/>
      <c r="P136" s="261"/>
    </row>
    <row r="137" spans="1:16" x14ac:dyDescent="0.3">
      <c r="A137" s="422" t="s">
        <v>615</v>
      </c>
      <c r="B137" s="611"/>
      <c r="C137" s="423"/>
      <c r="D137" s="423"/>
      <c r="E137" s="423"/>
      <c r="F137" s="423"/>
      <c r="G137" s="423"/>
      <c r="H137" s="423"/>
      <c r="I137" s="423"/>
      <c r="J137" s="423"/>
      <c r="K137" s="423"/>
      <c r="L137" s="423"/>
      <c r="M137" s="423"/>
      <c r="N137" s="423"/>
      <c r="O137" s="423"/>
      <c r="P137" s="424"/>
    </row>
    <row r="138" spans="1:16" x14ac:dyDescent="0.3">
      <c r="A138" s="425" t="s">
        <v>616</v>
      </c>
      <c r="B138" s="261"/>
      <c r="C138" s="382"/>
      <c r="D138" s="382"/>
      <c r="E138" s="382"/>
      <c r="F138" s="382"/>
      <c r="G138" s="382"/>
      <c r="H138" s="382"/>
      <c r="I138" s="382"/>
      <c r="J138" s="382"/>
      <c r="K138" s="382"/>
      <c r="L138" s="382"/>
      <c r="M138" s="382"/>
      <c r="N138" s="382"/>
      <c r="O138" s="382"/>
      <c r="P138" s="426"/>
    </row>
    <row r="139" spans="1:16" x14ac:dyDescent="0.3">
      <c r="A139" s="425" t="s">
        <v>48</v>
      </c>
      <c r="B139" s="423"/>
      <c r="C139" s="382"/>
      <c r="D139" s="382"/>
      <c r="E139" s="382"/>
      <c r="F139" s="382"/>
      <c r="G139" s="382"/>
      <c r="H139" s="382"/>
      <c r="I139" s="382"/>
      <c r="J139" s="382"/>
      <c r="K139" s="382"/>
      <c r="L139" s="382"/>
      <c r="M139" s="382"/>
      <c r="N139" s="382"/>
      <c r="O139" s="382"/>
      <c r="P139" s="426"/>
    </row>
    <row r="140" spans="1:16" x14ac:dyDescent="0.3">
      <c r="A140" s="427" t="s">
        <v>617</v>
      </c>
      <c r="B140" s="382"/>
      <c r="C140" s="428"/>
      <c r="D140" s="428"/>
      <c r="E140" s="428"/>
      <c r="F140" s="428"/>
      <c r="G140" s="428"/>
      <c r="H140" s="428"/>
      <c r="I140" s="428"/>
      <c r="J140" s="428"/>
      <c r="K140" s="428"/>
      <c r="L140" s="428"/>
      <c r="M140" s="428"/>
      <c r="N140" s="428"/>
      <c r="O140" s="428"/>
      <c r="P140" s="429"/>
    </row>
    <row r="141" spans="1:16" x14ac:dyDescent="0.3">
      <c r="A141" s="261"/>
      <c r="B141" s="382"/>
      <c r="C141" s="261"/>
      <c r="D141" s="261"/>
      <c r="E141" s="261"/>
      <c r="F141" s="261"/>
      <c r="G141" s="261"/>
      <c r="H141" s="261"/>
      <c r="I141" s="261"/>
      <c r="J141" s="261"/>
      <c r="K141" s="261"/>
      <c r="L141" s="261"/>
      <c r="M141" s="261"/>
      <c r="N141" s="261"/>
      <c r="O141" s="261"/>
      <c r="P141" s="261"/>
    </row>
    <row r="142" spans="1:16" x14ac:dyDescent="0.3">
      <c r="A142" s="2598" t="s">
        <v>476</v>
      </c>
      <c r="B142" s="2598"/>
      <c r="C142" s="2598"/>
      <c r="D142" s="2598"/>
      <c r="E142" s="2598"/>
      <c r="F142" s="2598"/>
      <c r="G142" s="2598"/>
      <c r="H142" s="2598"/>
      <c r="I142" s="2598"/>
      <c r="J142" s="2598"/>
      <c r="K142" s="2598"/>
      <c r="L142" s="2598"/>
      <c r="M142" s="2598"/>
      <c r="N142" s="2598"/>
      <c r="O142" s="2598"/>
      <c r="P142" s="2598"/>
    </row>
  </sheetData>
  <mergeCells count="427">
    <mergeCell ref="A142:P142"/>
    <mergeCell ref="G130:H130"/>
    <mergeCell ref="K130:L130"/>
    <mergeCell ref="M130:N130"/>
    <mergeCell ref="O130:P130"/>
    <mergeCell ref="E131:H131"/>
    <mergeCell ref="I131:I132"/>
    <mergeCell ref="J131:J132"/>
    <mergeCell ref="K131:K132"/>
    <mergeCell ref="M131:M132"/>
    <mergeCell ref="A128:D128"/>
    <mergeCell ref="G128:H128"/>
    <mergeCell ref="K128:L128"/>
    <mergeCell ref="M128:N128"/>
    <mergeCell ref="O128:P128"/>
    <mergeCell ref="G129:H129"/>
    <mergeCell ref="K129:L129"/>
    <mergeCell ref="M129:N129"/>
    <mergeCell ref="O129:P129"/>
    <mergeCell ref="A126:D126"/>
    <mergeCell ref="G126:H126"/>
    <mergeCell ref="K126:L126"/>
    <mergeCell ref="M126:N126"/>
    <mergeCell ref="O126:P126"/>
    <mergeCell ref="A127:D127"/>
    <mergeCell ref="G127:H127"/>
    <mergeCell ref="K127:L127"/>
    <mergeCell ref="M127:N127"/>
    <mergeCell ref="O127:P127"/>
    <mergeCell ref="G124:H124"/>
    <mergeCell ref="K124:L124"/>
    <mergeCell ref="M124:N124"/>
    <mergeCell ref="O124:P124"/>
    <mergeCell ref="A125:D125"/>
    <mergeCell ref="G125:H125"/>
    <mergeCell ref="K125:L125"/>
    <mergeCell ref="M125:N125"/>
    <mergeCell ref="O125:P125"/>
    <mergeCell ref="G122:H122"/>
    <mergeCell ref="K122:L122"/>
    <mergeCell ref="M122:N122"/>
    <mergeCell ref="O122:P122"/>
    <mergeCell ref="G123:H123"/>
    <mergeCell ref="K123:L123"/>
    <mergeCell ref="M123:N123"/>
    <mergeCell ref="O123:P123"/>
    <mergeCell ref="G120:H120"/>
    <mergeCell ref="K120:L120"/>
    <mergeCell ref="M120:N120"/>
    <mergeCell ref="O120:P120"/>
    <mergeCell ref="G121:H121"/>
    <mergeCell ref="K121:L121"/>
    <mergeCell ref="M121:N121"/>
    <mergeCell ref="O121:P121"/>
    <mergeCell ref="G118:H118"/>
    <mergeCell ref="K118:L118"/>
    <mergeCell ref="M118:N118"/>
    <mergeCell ref="O118:P118"/>
    <mergeCell ref="A119:D119"/>
    <mergeCell ref="G119:H119"/>
    <mergeCell ref="K119:L119"/>
    <mergeCell ref="M119:N119"/>
    <mergeCell ref="O119:P119"/>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G104:H104"/>
    <mergeCell ref="K104:L104"/>
    <mergeCell ref="M104:N104"/>
    <mergeCell ref="O104:P104"/>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A100:D100"/>
    <mergeCell ref="G100:H100"/>
    <mergeCell ref="K100:L100"/>
    <mergeCell ref="M100:N100"/>
    <mergeCell ref="O100:P100"/>
    <mergeCell ref="A101:D101"/>
    <mergeCell ref="G101:H101"/>
    <mergeCell ref="K101:L101"/>
    <mergeCell ref="M101:N101"/>
    <mergeCell ref="O101:P101"/>
    <mergeCell ref="G98:H98"/>
    <mergeCell ref="K98:L98"/>
    <mergeCell ref="M98:N98"/>
    <mergeCell ref="O98:P98"/>
    <mergeCell ref="G99:H99"/>
    <mergeCell ref="K99:L99"/>
    <mergeCell ref="M99:N99"/>
    <mergeCell ref="O99:P99"/>
    <mergeCell ref="G96:H96"/>
    <mergeCell ref="K96:L96"/>
    <mergeCell ref="M96:N96"/>
    <mergeCell ref="O96:P96"/>
    <mergeCell ref="G97:H97"/>
    <mergeCell ref="K97:L97"/>
    <mergeCell ref="M97:N97"/>
    <mergeCell ref="O97:P97"/>
    <mergeCell ref="G94:H94"/>
    <mergeCell ref="K94:L94"/>
    <mergeCell ref="M94:N94"/>
    <mergeCell ref="O94:P94"/>
    <mergeCell ref="A95:D95"/>
    <mergeCell ref="G95:H95"/>
    <mergeCell ref="K95:L95"/>
    <mergeCell ref="M95:N95"/>
    <mergeCell ref="O95:P95"/>
    <mergeCell ref="G92:H92"/>
    <mergeCell ref="K92:L92"/>
    <mergeCell ref="M92:N92"/>
    <mergeCell ref="O92:P92"/>
    <mergeCell ref="K93:L93"/>
    <mergeCell ref="M93:N93"/>
    <mergeCell ref="O93:P93"/>
    <mergeCell ref="G90:H90"/>
    <mergeCell ref="K90:L90"/>
    <mergeCell ref="M90:N90"/>
    <mergeCell ref="O90:P90"/>
    <mergeCell ref="G91:H91"/>
    <mergeCell ref="K91:L91"/>
    <mergeCell ref="M91:N91"/>
    <mergeCell ref="O91:P91"/>
    <mergeCell ref="G88:H88"/>
    <mergeCell ref="K88:L88"/>
    <mergeCell ref="M88:N88"/>
    <mergeCell ref="O88:P88"/>
    <mergeCell ref="G89:H89"/>
    <mergeCell ref="K89:L89"/>
    <mergeCell ref="M89:N89"/>
    <mergeCell ref="O89:P89"/>
    <mergeCell ref="A86:D86"/>
    <mergeCell ref="G86:H86"/>
    <mergeCell ref="K86:L86"/>
    <mergeCell ref="M86:N86"/>
    <mergeCell ref="O86:P86"/>
    <mergeCell ref="K87:L87"/>
    <mergeCell ref="M87:N87"/>
    <mergeCell ref="O87:P87"/>
    <mergeCell ref="A84:D84"/>
    <mergeCell ref="G84:H84"/>
    <mergeCell ref="K84:L84"/>
    <mergeCell ref="M84:N84"/>
    <mergeCell ref="O84:P84"/>
    <mergeCell ref="A85:D85"/>
    <mergeCell ref="G85:H85"/>
    <mergeCell ref="K85:L85"/>
    <mergeCell ref="M85:N85"/>
    <mergeCell ref="O85:P85"/>
    <mergeCell ref="G82:H82"/>
    <mergeCell ref="K82:L82"/>
    <mergeCell ref="M82:N82"/>
    <mergeCell ref="O82:P82"/>
    <mergeCell ref="A83:D83"/>
    <mergeCell ref="G83:H83"/>
    <mergeCell ref="K83:L83"/>
    <mergeCell ref="M83:N83"/>
    <mergeCell ref="O83:P83"/>
    <mergeCell ref="C77:I77"/>
    <mergeCell ref="C78:I78"/>
    <mergeCell ref="E81:F81"/>
    <mergeCell ref="G81:H81"/>
    <mergeCell ref="K81:L81"/>
    <mergeCell ref="M81:N81"/>
    <mergeCell ref="A72:P72"/>
    <mergeCell ref="A73:A74"/>
    <mergeCell ref="B73:B74"/>
    <mergeCell ref="C73:I74"/>
    <mergeCell ref="J73:J74"/>
    <mergeCell ref="A75:A76"/>
    <mergeCell ref="C76:I76"/>
    <mergeCell ref="O81:P81"/>
    <mergeCell ref="A67:P67"/>
    <mergeCell ref="A68:C68"/>
    <mergeCell ref="D68:P68"/>
    <mergeCell ref="A69:C69"/>
    <mergeCell ref="D69:P69"/>
    <mergeCell ref="A70:C70"/>
    <mergeCell ref="D70:P70"/>
    <mergeCell ref="A64:B64"/>
    <mergeCell ref="C64:N64"/>
    <mergeCell ref="O64:P64"/>
    <mergeCell ref="A65:B65"/>
    <mergeCell ref="C65:N65"/>
    <mergeCell ref="O65:P65"/>
    <mergeCell ref="A60:B60"/>
    <mergeCell ref="A61:P61"/>
    <mergeCell ref="A62:B62"/>
    <mergeCell ref="C62:N62"/>
    <mergeCell ref="O62:P62"/>
    <mergeCell ref="A63:B63"/>
    <mergeCell ref="C63:N63"/>
    <mergeCell ref="O63:P63"/>
    <mergeCell ref="A57:B57"/>
    <mergeCell ref="I57:J57"/>
    <mergeCell ref="A58:B58"/>
    <mergeCell ref="I58:J58"/>
    <mergeCell ref="A59:B59"/>
    <mergeCell ref="I59:J59"/>
    <mergeCell ref="A54:B54"/>
    <mergeCell ref="I54:J54"/>
    <mergeCell ref="A55:B55"/>
    <mergeCell ref="I55:J55"/>
    <mergeCell ref="A56:B56"/>
    <mergeCell ref="I56:J56"/>
    <mergeCell ref="A51:B51"/>
    <mergeCell ref="I51:J51"/>
    <mergeCell ref="A52:B52"/>
    <mergeCell ref="I52:J52"/>
    <mergeCell ref="A53:B53"/>
    <mergeCell ref="I53:J53"/>
    <mergeCell ref="A48:B48"/>
    <mergeCell ref="I48:J48"/>
    <mergeCell ref="A49:B49"/>
    <mergeCell ref="I49:J49"/>
    <mergeCell ref="A50:B50"/>
    <mergeCell ref="I50:J50"/>
    <mergeCell ref="A43:C43"/>
    <mergeCell ref="E43:F43"/>
    <mergeCell ref="G43:H43"/>
    <mergeCell ref="A45:P45"/>
    <mergeCell ref="A46:B47"/>
    <mergeCell ref="C46:H46"/>
    <mergeCell ref="I46:J47"/>
    <mergeCell ref="A41:C41"/>
    <mergeCell ref="E41:F41"/>
    <mergeCell ref="G41:H41"/>
    <mergeCell ref="A42:C42"/>
    <mergeCell ref="E42:F42"/>
    <mergeCell ref="G42:H42"/>
    <mergeCell ref="A39:C39"/>
    <mergeCell ref="E39:F39"/>
    <mergeCell ref="G39:H39"/>
    <mergeCell ref="A40:C40"/>
    <mergeCell ref="E40:F40"/>
    <mergeCell ref="G40:H40"/>
    <mergeCell ref="A37:C37"/>
    <mergeCell ref="E37:F37"/>
    <mergeCell ref="G37:H37"/>
    <mergeCell ref="A38:C38"/>
    <mergeCell ref="E38:F38"/>
    <mergeCell ref="G38:H38"/>
    <mergeCell ref="A35:C36"/>
    <mergeCell ref="D35:F35"/>
    <mergeCell ref="G35:J35"/>
    <mergeCell ref="K35:M35"/>
    <mergeCell ref="N35:P35"/>
    <mergeCell ref="E36:F36"/>
    <mergeCell ref="G36:H36"/>
    <mergeCell ref="A32:B32"/>
    <mergeCell ref="G32:H32"/>
    <mergeCell ref="K32:L32"/>
    <mergeCell ref="M32:N32"/>
    <mergeCell ref="O32:P32"/>
    <mergeCell ref="A34:P34"/>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27:B27"/>
    <mergeCell ref="G27:H27"/>
    <mergeCell ref="K27:L27"/>
    <mergeCell ref="M27:N27"/>
    <mergeCell ref="O27:P27"/>
    <mergeCell ref="A24:B24"/>
    <mergeCell ref="G24:H24"/>
    <mergeCell ref="K24:L24"/>
    <mergeCell ref="M24:N24"/>
    <mergeCell ref="O24:P24"/>
    <mergeCell ref="A25:B25"/>
    <mergeCell ref="G25:H25"/>
    <mergeCell ref="K25:L25"/>
    <mergeCell ref="M25:N25"/>
    <mergeCell ref="O25:P25"/>
    <mergeCell ref="A22:B22"/>
    <mergeCell ref="G22:H22"/>
    <mergeCell ref="K22:L22"/>
    <mergeCell ref="M22:N22"/>
    <mergeCell ref="O22:P22"/>
    <mergeCell ref="A23:B23"/>
    <mergeCell ref="G23:H23"/>
    <mergeCell ref="K23:L23"/>
    <mergeCell ref="M23:N23"/>
    <mergeCell ref="O23:P23"/>
    <mergeCell ref="A20:B21"/>
    <mergeCell ref="C20:F20"/>
    <mergeCell ref="G20:H20"/>
    <mergeCell ref="K20:L20"/>
    <mergeCell ref="M20:N20"/>
    <mergeCell ref="O20:P20"/>
    <mergeCell ref="G21:H21"/>
    <mergeCell ref="K21:L21"/>
    <mergeCell ref="M21:N21"/>
    <mergeCell ref="O21:P21"/>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A3:P3"/>
    <mergeCell ref="A4:P4"/>
    <mergeCell ref="A6:C6"/>
    <mergeCell ref="D6:O6"/>
    <mergeCell ref="A7:C7"/>
    <mergeCell ref="D7:O7"/>
    <mergeCell ref="K13:L13"/>
    <mergeCell ref="M13:N13"/>
    <mergeCell ref="O13:P13"/>
  </mergeCells>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topLeftCell="A64" zoomScaleNormal="100" workbookViewId="0">
      <selection activeCell="A106" sqref="A106:XFD107"/>
    </sheetView>
  </sheetViews>
  <sheetFormatPr defaultRowHeight="14.4" x14ac:dyDescent="0.3"/>
  <sheetData>
    <row r="1" spans="1:16" s="62" customFormat="1" ht="15.6" x14ac:dyDescent="0.3">
      <c r="N1" s="1355" t="s">
        <v>68</v>
      </c>
      <c r="O1" s="1355"/>
      <c r="P1" s="1355"/>
    </row>
    <row r="2" spans="1:16" s="62" customFormat="1" ht="17.399999999999999" x14ac:dyDescent="0.3">
      <c r="E2" s="1240" t="s">
        <v>30</v>
      </c>
      <c r="F2" s="1240"/>
      <c r="G2" s="1240"/>
      <c r="H2" s="1240"/>
      <c r="I2" s="1240"/>
      <c r="J2" s="1240"/>
    </row>
    <row r="3" spans="1:16" s="62" customFormat="1" ht="17.399999999999999" x14ac:dyDescent="0.3">
      <c r="D3" s="1240" t="s">
        <v>74</v>
      </c>
      <c r="E3" s="1240"/>
      <c r="F3" s="1240"/>
      <c r="G3" s="1240"/>
      <c r="H3" s="1240"/>
      <c r="I3" s="1240"/>
      <c r="J3" s="1240"/>
      <c r="K3" s="1240"/>
      <c r="L3" s="1240"/>
    </row>
    <row r="4" spans="1:16" s="62" customFormat="1" ht="17.399999999999999" x14ac:dyDescent="0.3">
      <c r="D4" s="63"/>
      <c r="E4" s="63"/>
      <c r="F4" s="63"/>
      <c r="G4" s="63"/>
      <c r="H4" s="63"/>
      <c r="I4" s="63"/>
      <c r="J4" s="63"/>
      <c r="K4" s="63"/>
      <c r="L4" s="63"/>
    </row>
    <row r="5" spans="1:16" s="62" customFormat="1" ht="15.6" x14ac:dyDescent="0.3">
      <c r="P5" s="64" t="s">
        <v>0</v>
      </c>
    </row>
    <row r="6" spans="1:16" s="62" customFormat="1" ht="23.55" customHeight="1" x14ac:dyDescent="0.3">
      <c r="A6" s="1241" t="s">
        <v>31</v>
      </c>
      <c r="B6" s="1241"/>
      <c r="C6" s="1241"/>
      <c r="D6" s="1242" t="s">
        <v>229</v>
      </c>
      <c r="E6" s="1243"/>
      <c r="F6" s="1243"/>
      <c r="G6" s="1243"/>
      <c r="H6" s="1243"/>
      <c r="I6" s="1243"/>
      <c r="J6" s="1243"/>
      <c r="K6" s="1243"/>
      <c r="L6" s="1243"/>
      <c r="M6" s="1243"/>
      <c r="N6" s="1243"/>
      <c r="O6" s="1244"/>
      <c r="P6" s="65">
        <v>1</v>
      </c>
    </row>
    <row r="7" spans="1:16" s="62" customFormat="1" ht="23.55" customHeight="1" x14ac:dyDescent="0.3">
      <c r="A7" s="1241" t="s">
        <v>32</v>
      </c>
      <c r="B7" s="1241"/>
      <c r="C7" s="1241"/>
      <c r="D7" s="1245" t="s">
        <v>230</v>
      </c>
      <c r="E7" s="1245"/>
      <c r="F7" s="1245"/>
      <c r="G7" s="1245"/>
      <c r="H7" s="1245"/>
      <c r="I7" s="1245"/>
      <c r="J7" s="1245"/>
      <c r="K7" s="1245"/>
      <c r="L7" s="1245"/>
      <c r="M7" s="1245"/>
      <c r="N7" s="1245"/>
      <c r="O7" s="1245"/>
      <c r="P7" s="66" t="s">
        <v>77</v>
      </c>
    </row>
    <row r="8" spans="1:16" s="62" customFormat="1" ht="23.55" customHeight="1" x14ac:dyDescent="0.3">
      <c r="A8" s="1241" t="s">
        <v>33</v>
      </c>
      <c r="B8" s="1241"/>
      <c r="C8" s="1241"/>
      <c r="D8" s="1251"/>
      <c r="E8" s="1252"/>
      <c r="F8" s="1252"/>
      <c r="G8" s="1252"/>
      <c r="H8" s="1252"/>
      <c r="I8" s="1252"/>
      <c r="J8" s="1252"/>
      <c r="K8" s="1252"/>
      <c r="L8" s="1252"/>
      <c r="M8" s="1252"/>
      <c r="N8" s="1252"/>
      <c r="O8" s="1253"/>
      <c r="P8" s="66"/>
    </row>
    <row r="9" spans="1:16" s="62" customFormat="1" ht="15.6" x14ac:dyDescent="0.3"/>
    <row r="10" spans="1:16" s="62" customFormat="1" ht="15.6" x14ac:dyDescent="0.3">
      <c r="A10" s="1251" t="s">
        <v>34</v>
      </c>
      <c r="B10" s="1252"/>
      <c r="C10" s="1252"/>
      <c r="D10" s="1252"/>
      <c r="E10" s="1252"/>
      <c r="F10" s="1252"/>
      <c r="G10" s="1252"/>
      <c r="H10" s="1252"/>
      <c r="I10" s="1252"/>
      <c r="J10" s="1252"/>
      <c r="K10" s="1252"/>
      <c r="L10" s="1252"/>
      <c r="M10" s="1252"/>
      <c r="N10" s="1252"/>
      <c r="O10" s="1252"/>
      <c r="P10" s="1253"/>
    </row>
    <row r="11" spans="1:16" s="62" customFormat="1" ht="15.6" x14ac:dyDescent="0.3">
      <c r="A11" s="506"/>
      <c r="B11" s="506"/>
      <c r="C11" s="506"/>
      <c r="D11" s="506"/>
      <c r="E11" s="506"/>
      <c r="F11" s="506"/>
      <c r="G11" s="506"/>
      <c r="H11" s="506"/>
      <c r="I11" s="506"/>
      <c r="J11" s="506"/>
      <c r="K11" s="506"/>
      <c r="L11" s="506"/>
      <c r="M11" s="506"/>
      <c r="N11" s="506"/>
      <c r="O11" s="506"/>
      <c r="P11" s="506"/>
    </row>
    <row r="12" spans="1:16" s="62" customFormat="1" ht="21.6" customHeight="1" x14ac:dyDescent="0.3">
      <c r="A12" s="1254" t="s">
        <v>1</v>
      </c>
      <c r="B12" s="1255"/>
      <c r="C12" s="1255"/>
      <c r="D12" s="1256"/>
      <c r="E12" s="1246" t="s">
        <v>0</v>
      </c>
      <c r="F12" s="1247"/>
      <c r="G12" s="1263">
        <v>2022</v>
      </c>
      <c r="H12" s="1263"/>
      <c r="I12" s="65">
        <v>2023</v>
      </c>
      <c r="J12" s="65">
        <v>2024</v>
      </c>
      <c r="K12" s="1264">
        <v>2025</v>
      </c>
      <c r="L12" s="1264"/>
      <c r="M12" s="1264">
        <v>2026</v>
      </c>
      <c r="N12" s="1264"/>
      <c r="O12" s="1264">
        <v>2027</v>
      </c>
      <c r="P12" s="1264"/>
    </row>
    <row r="13" spans="1:16" s="62" customFormat="1" ht="15.6" x14ac:dyDescent="0.3">
      <c r="A13" s="1257"/>
      <c r="B13" s="1258"/>
      <c r="C13" s="1258"/>
      <c r="D13" s="1259"/>
      <c r="E13" s="65" t="s">
        <v>35</v>
      </c>
      <c r="F13" s="34" t="s">
        <v>36</v>
      </c>
      <c r="G13" s="1246" t="s">
        <v>11</v>
      </c>
      <c r="H13" s="1247"/>
      <c r="I13" s="65" t="s">
        <v>11</v>
      </c>
      <c r="J13" s="65" t="s">
        <v>12</v>
      </c>
      <c r="K13" s="1246" t="s">
        <v>13</v>
      </c>
      <c r="L13" s="1247"/>
      <c r="M13" s="1246" t="s">
        <v>14</v>
      </c>
      <c r="N13" s="1247"/>
      <c r="O13" s="1246" t="s">
        <v>14</v>
      </c>
      <c r="P13" s="1247"/>
    </row>
    <row r="14" spans="1:16" s="62" customFormat="1" ht="23.55" customHeight="1" x14ac:dyDescent="0.3">
      <c r="A14" s="1248" t="s">
        <v>37</v>
      </c>
      <c r="B14" s="1248"/>
      <c r="C14" s="1248"/>
      <c r="D14" s="1248"/>
      <c r="E14" s="65">
        <v>4</v>
      </c>
      <c r="F14" s="65"/>
      <c r="G14" s="1249">
        <f>G15+G16+G17</f>
        <v>0</v>
      </c>
      <c r="H14" s="1250"/>
      <c r="I14" s="68">
        <f>I15+I16+I17</f>
        <v>7830.1</v>
      </c>
      <c r="J14" s="68">
        <f>J15+J16+J17</f>
        <v>21586.400000000001</v>
      </c>
      <c r="K14" s="1249">
        <f>K15+K16+K17</f>
        <v>62848</v>
      </c>
      <c r="L14" s="1250"/>
      <c r="M14" s="1249">
        <f>M15+M16+M17</f>
        <v>62238.1</v>
      </c>
      <c r="N14" s="1250"/>
      <c r="O14" s="1249">
        <f>O15+O16+O17</f>
        <v>49037.5</v>
      </c>
      <c r="P14" s="1250"/>
    </row>
    <row r="15" spans="1:16" s="62" customFormat="1" ht="23.55" customHeight="1" x14ac:dyDescent="0.3">
      <c r="A15" s="1241" t="s">
        <v>172</v>
      </c>
      <c r="B15" s="1241"/>
      <c r="C15" s="1241"/>
      <c r="D15" s="1241"/>
      <c r="E15" s="65"/>
      <c r="F15" s="65">
        <v>26</v>
      </c>
      <c r="G15" s="1262">
        <f>G91</f>
        <v>0</v>
      </c>
      <c r="H15" s="1262"/>
      <c r="I15" s="69">
        <f t="shared" ref="I15:K16" si="0">I91</f>
        <v>0</v>
      </c>
      <c r="J15" s="69">
        <f t="shared" si="0"/>
        <v>20000</v>
      </c>
      <c r="K15" s="1262">
        <f t="shared" si="0"/>
        <v>45000</v>
      </c>
      <c r="L15" s="1262"/>
      <c r="M15" s="1262">
        <f t="shared" ref="M15:M16" si="1">M91</f>
        <v>45000</v>
      </c>
      <c r="N15" s="1262"/>
      <c r="O15" s="1262">
        <f t="shared" ref="O15:O16" si="2">O91</f>
        <v>45000</v>
      </c>
      <c r="P15" s="1262"/>
    </row>
    <row r="16" spans="1:16" s="62" customFormat="1" ht="23.55" customHeight="1" x14ac:dyDescent="0.3">
      <c r="A16" s="1241" t="s">
        <v>661</v>
      </c>
      <c r="B16" s="1241"/>
      <c r="C16" s="1241"/>
      <c r="D16" s="1241"/>
      <c r="E16" s="65"/>
      <c r="F16" s="65">
        <v>29</v>
      </c>
      <c r="G16" s="1262">
        <f>G92</f>
        <v>0</v>
      </c>
      <c r="H16" s="1262"/>
      <c r="I16" s="69">
        <f t="shared" si="0"/>
        <v>7221.3</v>
      </c>
      <c r="J16" s="69">
        <f t="shared" si="0"/>
        <v>0</v>
      </c>
      <c r="K16" s="1262">
        <f t="shared" si="0"/>
        <v>0</v>
      </c>
      <c r="L16" s="1262"/>
      <c r="M16" s="1262">
        <f t="shared" si="1"/>
        <v>0</v>
      </c>
      <c r="N16" s="1262"/>
      <c r="O16" s="1262">
        <f t="shared" si="2"/>
        <v>0</v>
      </c>
      <c r="P16" s="1262"/>
    </row>
    <row r="17" spans="1:16" s="62" customFormat="1" ht="23.55" customHeight="1" x14ac:dyDescent="0.3">
      <c r="A17" s="1241" t="s">
        <v>83</v>
      </c>
      <c r="B17" s="1241"/>
      <c r="C17" s="1241"/>
      <c r="D17" s="1241"/>
      <c r="E17" s="65"/>
      <c r="F17" s="65">
        <v>31</v>
      </c>
      <c r="G17" s="1262">
        <f>G94+G98</f>
        <v>0</v>
      </c>
      <c r="H17" s="1262"/>
      <c r="I17" s="69">
        <f>I94+I98</f>
        <v>608.79999999999995</v>
      </c>
      <c r="J17" s="69">
        <f>J94+J98</f>
        <v>1586.4</v>
      </c>
      <c r="K17" s="1262">
        <f>K94+K98</f>
        <v>17848</v>
      </c>
      <c r="L17" s="1262"/>
      <c r="M17" s="1262">
        <f>M94+M98</f>
        <v>17238.099999999999</v>
      </c>
      <c r="N17" s="1262"/>
      <c r="O17" s="1262">
        <f>O94+O98</f>
        <v>4037.5</v>
      </c>
      <c r="P17" s="1262"/>
    </row>
    <row r="18" spans="1:16" s="62" customFormat="1" ht="14.55" customHeight="1" x14ac:dyDescent="0.3"/>
    <row r="19" spans="1:16" s="62" customFormat="1" ht="22.8" customHeight="1" x14ac:dyDescent="0.3">
      <c r="A19" s="1254" t="s">
        <v>1</v>
      </c>
      <c r="B19" s="1256"/>
      <c r="C19" s="1264" t="s">
        <v>0</v>
      </c>
      <c r="D19" s="1264"/>
      <c r="E19" s="1264"/>
      <c r="F19" s="1264"/>
      <c r="G19" s="1263">
        <v>2022</v>
      </c>
      <c r="H19" s="1263"/>
      <c r="I19" s="65">
        <v>2023</v>
      </c>
      <c r="J19" s="65">
        <v>2024</v>
      </c>
      <c r="K19" s="1263">
        <v>2025</v>
      </c>
      <c r="L19" s="1263"/>
      <c r="M19" s="1263">
        <v>2026</v>
      </c>
      <c r="N19" s="1263"/>
      <c r="O19" s="1263">
        <v>2027</v>
      </c>
      <c r="P19" s="1263"/>
    </row>
    <row r="20" spans="1:16" s="62" customFormat="1" ht="35.549999999999997" customHeight="1" x14ac:dyDescent="0.3">
      <c r="A20" s="1257"/>
      <c r="B20" s="1259"/>
      <c r="C20" s="65" t="s">
        <v>61</v>
      </c>
      <c r="D20" s="65" t="s">
        <v>62</v>
      </c>
      <c r="E20" s="65" t="s">
        <v>35</v>
      </c>
      <c r="F20" s="34" t="s">
        <v>36</v>
      </c>
      <c r="G20" s="1246" t="s">
        <v>11</v>
      </c>
      <c r="H20" s="1247"/>
      <c r="I20" s="65" t="s">
        <v>11</v>
      </c>
      <c r="J20" s="65" t="s">
        <v>12</v>
      </c>
      <c r="K20" s="1246" t="s">
        <v>13</v>
      </c>
      <c r="L20" s="1247"/>
      <c r="M20" s="1246" t="s">
        <v>14</v>
      </c>
      <c r="N20" s="1247"/>
      <c r="O20" s="1246" t="s">
        <v>14</v>
      </c>
      <c r="P20" s="1247"/>
    </row>
    <row r="21" spans="1:16" s="62" customFormat="1" ht="66.75" customHeight="1" x14ac:dyDescent="0.3">
      <c r="A21" s="1265" t="s">
        <v>63</v>
      </c>
      <c r="B21" s="1266"/>
      <c r="C21" s="70"/>
      <c r="D21" s="70"/>
      <c r="E21" s="70"/>
      <c r="F21" s="70"/>
      <c r="G21" s="1267">
        <f>G25+G28</f>
        <v>0</v>
      </c>
      <c r="H21" s="1267"/>
      <c r="I21" s="71">
        <f>I25+I28</f>
        <v>7830.1</v>
      </c>
      <c r="J21" s="71">
        <f>J25+J28</f>
        <v>21586.400000000001</v>
      </c>
      <c r="K21" s="1267">
        <f>K25+K28</f>
        <v>62848</v>
      </c>
      <c r="L21" s="1267"/>
      <c r="M21" s="1267">
        <f>M25+M28</f>
        <v>62238.1</v>
      </c>
      <c r="N21" s="1267"/>
      <c r="O21" s="1267">
        <f>O25+O28</f>
        <v>49037.5</v>
      </c>
      <c r="P21" s="1267"/>
    </row>
    <row r="22" spans="1:16" s="62" customFormat="1" ht="44.55" customHeight="1" x14ac:dyDescent="0.3">
      <c r="A22" s="1268" t="s">
        <v>64</v>
      </c>
      <c r="B22" s="1269"/>
      <c r="C22" s="72">
        <v>2</v>
      </c>
      <c r="D22" s="70"/>
      <c r="E22" s="70"/>
      <c r="F22" s="70"/>
      <c r="G22" s="1270"/>
      <c r="H22" s="1270"/>
      <c r="I22" s="73"/>
      <c r="J22" s="74"/>
      <c r="K22" s="1270"/>
      <c r="L22" s="1270"/>
      <c r="M22" s="1270"/>
      <c r="N22" s="1270"/>
      <c r="O22" s="1270"/>
      <c r="P22" s="1270"/>
    </row>
    <row r="23" spans="1:16" s="62" customFormat="1" ht="18.75" customHeight="1" x14ac:dyDescent="0.3">
      <c r="A23" s="1264"/>
      <c r="B23" s="1264"/>
      <c r="C23" s="70"/>
      <c r="D23" s="70"/>
      <c r="E23" s="70"/>
      <c r="F23" s="70"/>
      <c r="G23" s="1270"/>
      <c r="H23" s="1270"/>
      <c r="I23" s="73"/>
      <c r="J23" s="74"/>
      <c r="K23" s="1270"/>
      <c r="L23" s="1270"/>
      <c r="M23" s="1270"/>
      <c r="N23" s="1270"/>
      <c r="O23" s="1270"/>
      <c r="P23" s="1270"/>
    </row>
    <row r="24" spans="1:16" s="62" customFormat="1" ht="18.75" customHeight="1" x14ac:dyDescent="0.3">
      <c r="A24" s="1264"/>
      <c r="B24" s="1264"/>
      <c r="C24" s="70"/>
      <c r="D24" s="70"/>
      <c r="E24" s="70"/>
      <c r="F24" s="70"/>
      <c r="G24" s="1270"/>
      <c r="H24" s="1270"/>
      <c r="I24" s="73"/>
      <c r="J24" s="74"/>
      <c r="K24" s="1270"/>
      <c r="L24" s="1270"/>
      <c r="M24" s="1270"/>
      <c r="N24" s="1270"/>
      <c r="O24" s="1270"/>
      <c r="P24" s="1270"/>
    </row>
    <row r="25" spans="1:16" s="62" customFormat="1" ht="42.6" customHeight="1" x14ac:dyDescent="0.3">
      <c r="A25" s="1268" t="s">
        <v>65</v>
      </c>
      <c r="B25" s="1269"/>
      <c r="C25" s="72">
        <v>2</v>
      </c>
      <c r="D25" s="70"/>
      <c r="E25" s="70"/>
      <c r="F25" s="70"/>
      <c r="G25" s="1270">
        <f>K48</f>
        <v>0</v>
      </c>
      <c r="H25" s="1270"/>
      <c r="I25" s="76">
        <f>L48</f>
        <v>608.80000000000018</v>
      </c>
      <c r="J25" s="74">
        <f>M48</f>
        <v>1586.3999999999996</v>
      </c>
      <c r="K25" s="1270">
        <f>N48</f>
        <v>17848</v>
      </c>
      <c r="L25" s="1270"/>
      <c r="M25" s="1270">
        <f>O48</f>
        <v>17238.099999999999</v>
      </c>
      <c r="N25" s="1270"/>
      <c r="O25" s="1270">
        <f>P48</f>
        <v>4037.5</v>
      </c>
      <c r="P25" s="1270"/>
    </row>
    <row r="26" spans="1:16" s="62" customFormat="1" ht="19.2" customHeight="1" x14ac:dyDescent="0.3">
      <c r="A26" s="1264"/>
      <c r="B26" s="1264"/>
      <c r="C26" s="70"/>
      <c r="D26" s="70"/>
      <c r="E26" s="70"/>
      <c r="F26" s="70"/>
      <c r="G26" s="1270"/>
      <c r="H26" s="1270"/>
      <c r="I26" s="73"/>
      <c r="J26" s="74"/>
      <c r="K26" s="1270"/>
      <c r="L26" s="1270"/>
      <c r="M26" s="1270"/>
      <c r="N26" s="1270"/>
      <c r="O26" s="1270"/>
      <c r="P26" s="1270"/>
    </row>
    <row r="27" spans="1:16" s="62" customFormat="1" ht="19.2" customHeight="1" x14ac:dyDescent="0.3">
      <c r="A27" s="1271"/>
      <c r="B27" s="1272"/>
      <c r="C27" s="70"/>
      <c r="D27" s="70"/>
      <c r="E27" s="70"/>
      <c r="F27" s="70"/>
      <c r="G27" s="1273"/>
      <c r="H27" s="1274"/>
      <c r="I27" s="73"/>
      <c r="J27" s="74"/>
      <c r="K27" s="1273"/>
      <c r="L27" s="1274"/>
      <c r="M27" s="1273"/>
      <c r="N27" s="1274"/>
      <c r="O27" s="1273"/>
      <c r="P27" s="1274"/>
    </row>
    <row r="28" spans="1:16" s="62" customFormat="1" ht="69" customHeight="1" x14ac:dyDescent="0.3">
      <c r="A28" s="1268" t="s">
        <v>66</v>
      </c>
      <c r="B28" s="1269"/>
      <c r="C28" s="75">
        <v>1</v>
      </c>
      <c r="D28" s="70"/>
      <c r="E28" s="75" t="s">
        <v>232</v>
      </c>
      <c r="F28" s="70">
        <v>10</v>
      </c>
      <c r="G28" s="1273">
        <f>G90</f>
        <v>0</v>
      </c>
      <c r="H28" s="1274"/>
      <c r="I28" s="76">
        <f>I90</f>
        <v>7221.3</v>
      </c>
      <c r="J28" s="76">
        <f>J90</f>
        <v>20000</v>
      </c>
      <c r="K28" s="1273">
        <f>K90</f>
        <v>45000</v>
      </c>
      <c r="L28" s="1274"/>
      <c r="M28" s="1273">
        <f>M90</f>
        <v>45000</v>
      </c>
      <c r="N28" s="1274"/>
      <c r="O28" s="1273">
        <f>O90</f>
        <v>45000</v>
      </c>
      <c r="P28" s="1274"/>
    </row>
    <row r="29" spans="1:16" s="62" customFormat="1" ht="20.7" customHeight="1" x14ac:dyDescent="0.3">
      <c r="A29" s="1271"/>
      <c r="B29" s="1272"/>
      <c r="C29" s="70"/>
      <c r="D29" s="70"/>
      <c r="E29" s="70"/>
      <c r="F29" s="70"/>
      <c r="G29" s="1246"/>
      <c r="H29" s="1247"/>
      <c r="I29" s="65"/>
      <c r="J29" s="70"/>
      <c r="K29" s="1271"/>
      <c r="L29" s="1272"/>
      <c r="M29" s="1271"/>
      <c r="N29" s="1272"/>
      <c r="O29" s="1271"/>
      <c r="P29" s="1272"/>
    </row>
    <row r="30" spans="1:16" s="62" customFormat="1" ht="14.55" customHeight="1" x14ac:dyDescent="0.3"/>
    <row r="31" spans="1:16" s="62" customFormat="1" ht="21.3" customHeight="1" x14ac:dyDescent="0.3">
      <c r="A31" s="1275" t="s">
        <v>60</v>
      </c>
      <c r="B31" s="1276"/>
      <c r="C31" s="1276"/>
      <c r="D31" s="1276"/>
      <c r="E31" s="1276"/>
      <c r="F31" s="1276"/>
      <c r="G31" s="1276"/>
      <c r="H31" s="1276"/>
      <c r="I31" s="1276"/>
      <c r="J31" s="1276"/>
      <c r="K31" s="1276"/>
      <c r="L31" s="1276"/>
      <c r="M31" s="1276"/>
      <c r="N31" s="1276"/>
      <c r="O31" s="1276"/>
      <c r="P31" s="1277"/>
    </row>
    <row r="32" spans="1:16" s="62" customFormat="1" ht="25.2" customHeight="1" x14ac:dyDescent="0.3">
      <c r="A32" s="1263" t="s">
        <v>1</v>
      </c>
      <c r="B32" s="1263"/>
      <c r="C32" s="1263"/>
      <c r="D32" s="1263" t="s">
        <v>0</v>
      </c>
      <c r="E32" s="1263"/>
      <c r="F32" s="1263"/>
      <c r="G32" s="1263" t="s">
        <v>71</v>
      </c>
      <c r="H32" s="1263"/>
      <c r="I32" s="1263"/>
      <c r="J32" s="1263"/>
      <c r="K32" s="1263" t="s">
        <v>69</v>
      </c>
      <c r="L32" s="1263"/>
      <c r="M32" s="1263"/>
      <c r="N32" s="1263" t="s">
        <v>72</v>
      </c>
      <c r="O32" s="1263"/>
      <c r="P32" s="1263"/>
    </row>
    <row r="33" spans="1:16" s="62" customFormat="1" ht="64.2" customHeight="1" x14ac:dyDescent="0.3">
      <c r="A33" s="1263"/>
      <c r="B33" s="1263"/>
      <c r="C33" s="1263"/>
      <c r="D33" s="65" t="s">
        <v>35</v>
      </c>
      <c r="E33" s="1278" t="s">
        <v>53</v>
      </c>
      <c r="F33" s="1278"/>
      <c r="G33" s="1279" t="s">
        <v>50</v>
      </c>
      <c r="H33" s="1279"/>
      <c r="I33" s="77" t="s">
        <v>51</v>
      </c>
      <c r="J33" s="77" t="s">
        <v>52</v>
      </c>
      <c r="K33" s="77" t="s">
        <v>50</v>
      </c>
      <c r="L33" s="77" t="s">
        <v>51</v>
      </c>
      <c r="M33" s="77" t="s">
        <v>52</v>
      </c>
      <c r="N33" s="77" t="s">
        <v>50</v>
      </c>
      <c r="O33" s="77" t="s">
        <v>51</v>
      </c>
      <c r="P33" s="77" t="s">
        <v>52</v>
      </c>
    </row>
    <row r="34" spans="1:16" s="62" customFormat="1" ht="20.7" customHeight="1" x14ac:dyDescent="0.3">
      <c r="A34" s="1241" t="s">
        <v>9</v>
      </c>
      <c r="B34" s="1241"/>
      <c r="C34" s="1241"/>
      <c r="D34" s="70"/>
      <c r="E34" s="1263"/>
      <c r="F34" s="1263"/>
      <c r="G34" s="1286">
        <f>G35</f>
        <v>62848</v>
      </c>
      <c r="H34" s="1287"/>
      <c r="I34" s="78"/>
      <c r="J34" s="78"/>
      <c r="K34" s="79">
        <f>K35</f>
        <v>62238.1</v>
      </c>
      <c r="L34" s="78"/>
      <c r="M34" s="78"/>
      <c r="N34" s="79">
        <f>N35</f>
        <v>49037.5</v>
      </c>
      <c r="O34" s="78"/>
      <c r="P34" s="78"/>
    </row>
    <row r="35" spans="1:16" s="82" customFormat="1" ht="20.7" customHeight="1" x14ac:dyDescent="0.3">
      <c r="A35" s="1288" t="s">
        <v>233</v>
      </c>
      <c r="B35" s="1288"/>
      <c r="C35" s="1288"/>
      <c r="D35" s="80" t="s">
        <v>58</v>
      </c>
      <c r="E35" s="1289"/>
      <c r="F35" s="1289"/>
      <c r="G35" s="1290">
        <f>G40</f>
        <v>62848</v>
      </c>
      <c r="H35" s="1289"/>
      <c r="I35" s="80"/>
      <c r="J35" s="80"/>
      <c r="K35" s="81">
        <f>K40</f>
        <v>62238.1</v>
      </c>
      <c r="L35" s="80"/>
      <c r="M35" s="80"/>
      <c r="N35" s="81">
        <f>N40</f>
        <v>49037.5</v>
      </c>
      <c r="O35" s="80"/>
      <c r="P35" s="80"/>
    </row>
    <row r="36" spans="1:16" s="82" customFormat="1" ht="20.7" customHeight="1" x14ac:dyDescent="0.3">
      <c r="A36" s="1280" t="s">
        <v>55</v>
      </c>
      <c r="B36" s="1281"/>
      <c r="C36" s="1282"/>
      <c r="D36" s="80" t="s">
        <v>59</v>
      </c>
      <c r="E36" s="1283"/>
      <c r="F36" s="1284"/>
      <c r="G36" s="1283"/>
      <c r="H36" s="1284"/>
      <c r="I36" s="80"/>
      <c r="J36" s="80"/>
      <c r="K36" s="80"/>
      <c r="L36" s="80"/>
      <c r="M36" s="80"/>
      <c r="N36" s="80"/>
      <c r="O36" s="80"/>
      <c r="P36" s="80"/>
    </row>
    <row r="37" spans="1:16" s="82" customFormat="1" ht="20.7" customHeight="1" x14ac:dyDescent="0.3">
      <c r="A37" s="1283"/>
      <c r="B37" s="1285"/>
      <c r="C37" s="1284"/>
      <c r="D37" s="80"/>
      <c r="E37" s="1283"/>
      <c r="F37" s="1284"/>
      <c r="G37" s="1283"/>
      <c r="H37" s="1284"/>
      <c r="I37" s="80"/>
      <c r="J37" s="80"/>
      <c r="K37" s="80"/>
      <c r="L37" s="80"/>
      <c r="M37" s="80"/>
      <c r="N37" s="80"/>
      <c r="O37" s="80"/>
      <c r="P37" s="80"/>
    </row>
    <row r="38" spans="1:16" s="82" customFormat="1" ht="20.7" customHeight="1" x14ac:dyDescent="0.3">
      <c r="A38" s="1280"/>
      <c r="B38" s="1281"/>
      <c r="C38" s="1282"/>
      <c r="D38" s="80"/>
      <c r="E38" s="1283"/>
      <c r="F38" s="1284"/>
      <c r="G38" s="1283"/>
      <c r="H38" s="1284"/>
      <c r="I38" s="80"/>
      <c r="J38" s="80"/>
      <c r="K38" s="80"/>
      <c r="L38" s="80"/>
      <c r="M38" s="80"/>
      <c r="N38" s="80"/>
      <c r="O38" s="80"/>
      <c r="P38" s="80"/>
    </row>
    <row r="39" spans="1:16" s="62" customFormat="1" ht="20.7" customHeight="1" x14ac:dyDescent="0.3">
      <c r="A39" s="1241"/>
      <c r="B39" s="1241"/>
      <c r="C39" s="1241"/>
      <c r="D39" s="70"/>
      <c r="E39" s="1263"/>
      <c r="F39" s="1263"/>
      <c r="G39" s="1263"/>
      <c r="H39" s="1263"/>
      <c r="I39" s="65"/>
      <c r="J39" s="65"/>
      <c r="K39" s="65"/>
      <c r="L39" s="65"/>
      <c r="M39" s="65"/>
      <c r="N39" s="65"/>
      <c r="O39" s="65"/>
      <c r="P39" s="65"/>
    </row>
    <row r="40" spans="1:16" s="62" customFormat="1" ht="20.7" customHeight="1" x14ac:dyDescent="0.3">
      <c r="A40" s="1241" t="s">
        <v>9</v>
      </c>
      <c r="B40" s="1241"/>
      <c r="C40" s="1241"/>
      <c r="D40" s="70"/>
      <c r="E40" s="1263"/>
      <c r="F40" s="1263"/>
      <c r="G40" s="1286">
        <f>G42+G41</f>
        <v>62848</v>
      </c>
      <c r="H40" s="1287"/>
      <c r="I40" s="78"/>
      <c r="J40" s="78"/>
      <c r="K40" s="79">
        <f>K42+K41</f>
        <v>62238.1</v>
      </c>
      <c r="L40" s="78"/>
      <c r="M40" s="78"/>
      <c r="N40" s="79">
        <f>N42+N41</f>
        <v>49037.5</v>
      </c>
      <c r="O40" s="78"/>
      <c r="P40" s="78"/>
    </row>
    <row r="41" spans="1:16" s="82" customFormat="1" ht="20.7" customHeight="1" x14ac:dyDescent="0.3">
      <c r="A41" s="1288" t="s">
        <v>56</v>
      </c>
      <c r="B41" s="1288"/>
      <c r="C41" s="1288"/>
      <c r="D41" s="80"/>
      <c r="E41" s="1289"/>
      <c r="F41" s="1289"/>
      <c r="G41" s="1290">
        <f>N48</f>
        <v>17848</v>
      </c>
      <c r="H41" s="1289"/>
      <c r="I41" s="80"/>
      <c r="J41" s="80"/>
      <c r="K41" s="81">
        <f>O48</f>
        <v>17238.099999999999</v>
      </c>
      <c r="L41" s="80"/>
      <c r="M41" s="80"/>
      <c r="N41" s="81">
        <f>P48</f>
        <v>4037.5</v>
      </c>
      <c r="O41" s="80"/>
      <c r="P41" s="80"/>
    </row>
    <row r="42" spans="1:16" s="82" customFormat="1" ht="20.7" customHeight="1" x14ac:dyDescent="0.3">
      <c r="A42" s="1288" t="s">
        <v>57</v>
      </c>
      <c r="B42" s="1288"/>
      <c r="C42" s="1288"/>
      <c r="D42" s="80">
        <v>4</v>
      </c>
      <c r="E42" s="1289">
        <v>1</v>
      </c>
      <c r="F42" s="1289"/>
      <c r="G42" s="1290">
        <f>K28</f>
        <v>45000</v>
      </c>
      <c r="H42" s="1289"/>
      <c r="I42" s="80"/>
      <c r="J42" s="80"/>
      <c r="K42" s="81">
        <f>M28</f>
        <v>45000</v>
      </c>
      <c r="L42" s="80"/>
      <c r="M42" s="80"/>
      <c r="N42" s="81">
        <f>O28</f>
        <v>45000</v>
      </c>
      <c r="O42" s="80"/>
      <c r="P42" s="80"/>
    </row>
    <row r="43" spans="1:16" s="62" customFormat="1" ht="20.7" customHeight="1" x14ac:dyDescent="0.3">
      <c r="A43" s="1241"/>
      <c r="B43" s="1241"/>
      <c r="C43" s="1241"/>
      <c r="D43" s="70"/>
      <c r="E43" s="1263"/>
      <c r="F43" s="1263"/>
      <c r="G43" s="1263"/>
      <c r="H43" s="1263"/>
      <c r="I43" s="65"/>
      <c r="J43" s="65"/>
      <c r="K43" s="65"/>
      <c r="L43" s="65"/>
      <c r="M43" s="65"/>
      <c r="N43" s="65"/>
      <c r="O43" s="65"/>
      <c r="P43" s="65"/>
    </row>
    <row r="44" spans="1:16" s="62" customFormat="1" ht="19.2" customHeight="1" x14ac:dyDescent="0.3"/>
    <row r="45" spans="1:16" s="62" customFormat="1" ht="16.2" x14ac:dyDescent="0.3">
      <c r="A45" s="1248" t="s">
        <v>2</v>
      </c>
      <c r="B45" s="1248"/>
      <c r="C45" s="1248"/>
      <c r="D45" s="1248"/>
      <c r="E45" s="1248"/>
      <c r="F45" s="1248"/>
      <c r="G45" s="1248"/>
      <c r="H45" s="1248"/>
      <c r="I45" s="1248"/>
      <c r="J45" s="1248"/>
      <c r="K45" s="1248"/>
      <c r="L45" s="1248"/>
      <c r="M45" s="1248"/>
      <c r="N45" s="1248"/>
      <c r="O45" s="1248"/>
      <c r="P45" s="1248"/>
    </row>
    <row r="46" spans="1:16" s="62" customFormat="1" ht="15.6" x14ac:dyDescent="0.3">
      <c r="A46" s="1263" t="s">
        <v>1</v>
      </c>
      <c r="B46" s="1263"/>
      <c r="C46" s="1263" t="s">
        <v>0</v>
      </c>
      <c r="D46" s="1263"/>
      <c r="E46" s="1263"/>
      <c r="F46" s="1263"/>
      <c r="G46" s="1263"/>
      <c r="H46" s="1263"/>
      <c r="I46" s="1254" t="s">
        <v>10</v>
      </c>
      <c r="J46" s="1256"/>
      <c r="K46" s="65">
        <v>2022</v>
      </c>
      <c r="L46" s="65">
        <v>2023</v>
      </c>
      <c r="M46" s="65">
        <v>2024</v>
      </c>
      <c r="N46" s="65">
        <v>2025</v>
      </c>
      <c r="O46" s="65">
        <v>2026</v>
      </c>
      <c r="P46" s="65">
        <v>2027</v>
      </c>
    </row>
    <row r="47" spans="1:16" s="62" customFormat="1" ht="51.6" customHeight="1" x14ac:dyDescent="0.3">
      <c r="A47" s="1263"/>
      <c r="B47" s="1263"/>
      <c r="C47" s="34" t="s">
        <v>3</v>
      </c>
      <c r="D47" s="34" t="s">
        <v>4</v>
      </c>
      <c r="E47" s="34" t="s">
        <v>5</v>
      </c>
      <c r="F47" s="34" t="s">
        <v>6</v>
      </c>
      <c r="G47" s="34" t="s">
        <v>7</v>
      </c>
      <c r="H47" s="34" t="s">
        <v>8</v>
      </c>
      <c r="I47" s="1257"/>
      <c r="J47" s="1259"/>
      <c r="K47" s="77" t="s">
        <v>11</v>
      </c>
      <c r="L47" s="77" t="s">
        <v>11</v>
      </c>
      <c r="M47" s="77" t="s">
        <v>12</v>
      </c>
      <c r="N47" s="77" t="s">
        <v>13</v>
      </c>
      <c r="O47" s="77" t="s">
        <v>14</v>
      </c>
      <c r="P47" s="77" t="s">
        <v>14</v>
      </c>
    </row>
    <row r="48" spans="1:16" s="62" customFormat="1" ht="15.6" x14ac:dyDescent="0.3">
      <c r="A48" s="1291" t="s">
        <v>9</v>
      </c>
      <c r="B48" s="1292"/>
      <c r="C48" s="83"/>
      <c r="D48" s="83"/>
      <c r="E48" s="83"/>
      <c r="F48" s="83"/>
      <c r="G48" s="83"/>
      <c r="H48" s="83"/>
      <c r="I48" s="1293"/>
      <c r="J48" s="1294"/>
      <c r="K48" s="68">
        <f t="shared" ref="K48:P48" si="3">K49+K50+K51+K52+K53+K54</f>
        <v>0</v>
      </c>
      <c r="L48" s="68">
        <f t="shared" si="3"/>
        <v>608.80000000000018</v>
      </c>
      <c r="M48" s="68">
        <f t="shared" si="3"/>
        <v>1586.3999999999996</v>
      </c>
      <c r="N48" s="68">
        <f t="shared" si="3"/>
        <v>17848</v>
      </c>
      <c r="O48" s="68">
        <f t="shared" si="3"/>
        <v>17238.099999999999</v>
      </c>
      <c r="P48" s="68">
        <f t="shared" si="3"/>
        <v>4037.5</v>
      </c>
    </row>
    <row r="49" spans="1:16" s="62" customFormat="1" ht="20.25" customHeight="1" x14ac:dyDescent="0.3">
      <c r="A49" s="2602" t="s">
        <v>662</v>
      </c>
      <c r="B49" s="2603"/>
      <c r="C49" s="247"/>
      <c r="D49" s="247"/>
      <c r="E49" s="247"/>
      <c r="F49" s="247"/>
      <c r="G49" s="247"/>
      <c r="H49" s="247">
        <v>13</v>
      </c>
      <c r="I49" s="1855"/>
      <c r="J49" s="1856"/>
      <c r="K49" s="246">
        <f t="shared" ref="K49:P49" si="4">K62</f>
        <v>0</v>
      </c>
      <c r="L49" s="246">
        <f t="shared" si="4"/>
        <v>0</v>
      </c>
      <c r="M49" s="246">
        <f t="shared" si="4"/>
        <v>1586.4</v>
      </c>
      <c r="N49" s="246">
        <f t="shared" si="4"/>
        <v>17848</v>
      </c>
      <c r="O49" s="246">
        <f t="shared" si="4"/>
        <v>17238.099999999999</v>
      </c>
      <c r="P49" s="246">
        <f t="shared" si="4"/>
        <v>4037.5</v>
      </c>
    </row>
    <row r="50" spans="1:16" s="62" customFormat="1" ht="20.25" customHeight="1" x14ac:dyDescent="0.3">
      <c r="A50" s="1377" t="s">
        <v>663</v>
      </c>
      <c r="B50" s="1378"/>
      <c r="C50" s="247"/>
      <c r="D50" s="247"/>
      <c r="E50" s="247"/>
      <c r="F50" s="247"/>
      <c r="G50" s="247"/>
      <c r="H50" s="247">
        <v>14</v>
      </c>
      <c r="I50" s="1855"/>
      <c r="J50" s="1856"/>
      <c r="K50" s="246">
        <f t="shared" ref="K50:P54" si="5">K56</f>
        <v>0</v>
      </c>
      <c r="L50" s="246">
        <f t="shared" si="5"/>
        <v>1</v>
      </c>
      <c r="M50" s="246">
        <f t="shared" si="5"/>
        <v>0</v>
      </c>
      <c r="N50" s="246">
        <f t="shared" si="5"/>
        <v>0</v>
      </c>
      <c r="O50" s="246">
        <f t="shared" si="5"/>
        <v>0</v>
      </c>
      <c r="P50" s="246">
        <f t="shared" si="5"/>
        <v>0</v>
      </c>
    </row>
    <row r="51" spans="1:16" s="62" customFormat="1" ht="20.25" customHeight="1" x14ac:dyDescent="0.3">
      <c r="A51" s="2604" t="s">
        <v>664</v>
      </c>
      <c r="B51" s="2605"/>
      <c r="C51" s="247"/>
      <c r="D51" s="247"/>
      <c r="E51" s="247"/>
      <c r="F51" s="247"/>
      <c r="G51" s="247"/>
      <c r="H51" s="247">
        <v>42</v>
      </c>
      <c r="I51" s="265"/>
      <c r="J51" s="266"/>
      <c r="K51" s="246">
        <f t="shared" si="5"/>
        <v>0</v>
      </c>
      <c r="L51" s="246">
        <f t="shared" si="5"/>
        <v>-129.6</v>
      </c>
      <c r="M51" s="246">
        <f t="shared" si="5"/>
        <v>0</v>
      </c>
      <c r="N51" s="246">
        <f>N57</f>
        <v>0</v>
      </c>
      <c r="O51" s="246">
        <f t="shared" si="5"/>
        <v>0</v>
      </c>
      <c r="P51" s="246">
        <f t="shared" si="5"/>
        <v>0</v>
      </c>
    </row>
    <row r="52" spans="1:16" s="62" customFormat="1" ht="33.6" customHeight="1" x14ac:dyDescent="0.3">
      <c r="A52" s="2604" t="s">
        <v>638</v>
      </c>
      <c r="B52" s="2605"/>
      <c r="C52" s="247"/>
      <c r="D52" s="247"/>
      <c r="E52" s="247"/>
      <c r="F52" s="247"/>
      <c r="G52" s="247"/>
      <c r="H52" s="247">
        <v>91</v>
      </c>
      <c r="I52" s="1855"/>
      <c r="J52" s="1856"/>
      <c r="K52" s="246">
        <f t="shared" si="5"/>
        <v>0</v>
      </c>
      <c r="L52" s="246">
        <f t="shared" si="5"/>
        <v>5259.1</v>
      </c>
      <c r="M52" s="246">
        <f t="shared" si="5"/>
        <v>5155</v>
      </c>
      <c r="N52" s="246">
        <f>N58</f>
        <v>0</v>
      </c>
      <c r="O52" s="246">
        <f t="shared" si="5"/>
        <v>0</v>
      </c>
      <c r="P52" s="246">
        <f t="shared" si="5"/>
        <v>0</v>
      </c>
    </row>
    <row r="53" spans="1:16" s="62" customFormat="1" ht="31.5" customHeight="1" x14ac:dyDescent="0.3">
      <c r="A53" s="2604" t="s">
        <v>265</v>
      </c>
      <c r="B53" s="2605"/>
      <c r="C53" s="247"/>
      <c r="D53" s="247"/>
      <c r="E53" s="247"/>
      <c r="F53" s="247"/>
      <c r="G53" s="247"/>
      <c r="H53" s="247">
        <v>92</v>
      </c>
      <c r="I53" s="265"/>
      <c r="J53" s="266"/>
      <c r="K53" s="246">
        <f t="shared" si="5"/>
        <v>0</v>
      </c>
      <c r="L53" s="246">
        <f t="shared" si="5"/>
        <v>-29.3</v>
      </c>
      <c r="M53" s="246">
        <f t="shared" si="5"/>
        <v>0</v>
      </c>
      <c r="N53" s="246">
        <f t="shared" si="5"/>
        <v>0</v>
      </c>
      <c r="O53" s="246">
        <f t="shared" si="5"/>
        <v>0</v>
      </c>
      <c r="P53" s="246">
        <f t="shared" si="5"/>
        <v>0</v>
      </c>
    </row>
    <row r="54" spans="1:16" s="62" customFormat="1" ht="28.2" customHeight="1" x14ac:dyDescent="0.3">
      <c r="A54" s="2604" t="s">
        <v>640</v>
      </c>
      <c r="B54" s="2605"/>
      <c r="C54" s="247"/>
      <c r="D54" s="247"/>
      <c r="E54" s="247"/>
      <c r="F54" s="247"/>
      <c r="G54" s="247"/>
      <c r="H54" s="247">
        <v>93</v>
      </c>
      <c r="I54" s="1855"/>
      <c r="J54" s="1856"/>
      <c r="K54" s="246">
        <f t="shared" si="5"/>
        <v>0</v>
      </c>
      <c r="L54" s="246">
        <f t="shared" si="5"/>
        <v>-4492.3999999999996</v>
      </c>
      <c r="M54" s="246">
        <f t="shared" si="5"/>
        <v>-5155</v>
      </c>
      <c r="N54" s="246">
        <f>N60</f>
        <v>0</v>
      </c>
      <c r="O54" s="246">
        <f t="shared" si="5"/>
        <v>0</v>
      </c>
      <c r="P54" s="246">
        <f t="shared" si="5"/>
        <v>0</v>
      </c>
    </row>
    <row r="55" spans="1:16" s="62" customFormat="1" ht="94.5" customHeight="1" x14ac:dyDescent="0.3">
      <c r="A55" s="2606" t="s">
        <v>665</v>
      </c>
      <c r="B55" s="2607"/>
      <c r="C55" s="507">
        <v>298</v>
      </c>
      <c r="D55" s="507"/>
      <c r="E55" s="508">
        <v>2085</v>
      </c>
      <c r="F55" s="508">
        <v>911</v>
      </c>
      <c r="G55" s="508">
        <v>70073</v>
      </c>
      <c r="H55" s="508"/>
      <c r="I55" s="1874"/>
      <c r="J55" s="1845"/>
      <c r="K55" s="248">
        <f>K56+K57+K58+K59+K60</f>
        <v>0</v>
      </c>
      <c r="L55" s="248">
        <f>L56+L57+L58+L59+L60</f>
        <v>608.80000000000018</v>
      </c>
      <c r="M55" s="248">
        <f>M56+M57+M58+M59+M60</f>
        <v>0</v>
      </c>
      <c r="N55" s="248">
        <f t="shared" ref="N55:P55" si="6">N56+N57+N58+N59+N60</f>
        <v>0</v>
      </c>
      <c r="O55" s="248">
        <f t="shared" si="6"/>
        <v>0</v>
      </c>
      <c r="P55" s="248">
        <f t="shared" si="6"/>
        <v>0</v>
      </c>
    </row>
    <row r="56" spans="1:16" s="62" customFormat="1" ht="41.25" customHeight="1" x14ac:dyDescent="0.3">
      <c r="A56" s="1377" t="s">
        <v>526</v>
      </c>
      <c r="B56" s="1378"/>
      <c r="C56" s="247">
        <v>299</v>
      </c>
      <c r="D56" s="247"/>
      <c r="E56" s="247"/>
      <c r="F56" s="247"/>
      <c r="G56" s="247"/>
      <c r="H56" s="247">
        <v>145150</v>
      </c>
      <c r="I56" s="1855"/>
      <c r="J56" s="1856"/>
      <c r="K56" s="509"/>
      <c r="L56" s="509">
        <v>1</v>
      </c>
      <c r="M56" s="509"/>
      <c r="N56" s="509"/>
      <c r="O56" s="509"/>
      <c r="P56" s="509"/>
    </row>
    <row r="57" spans="1:16" s="62" customFormat="1" ht="22.5" customHeight="1" x14ac:dyDescent="0.3">
      <c r="A57" s="2604" t="s">
        <v>664</v>
      </c>
      <c r="B57" s="2605"/>
      <c r="C57" s="247"/>
      <c r="D57" s="247"/>
      <c r="E57" s="247"/>
      <c r="F57" s="247"/>
      <c r="G57" s="247"/>
      <c r="H57" s="247">
        <v>420000</v>
      </c>
      <c r="I57" s="1855"/>
      <c r="J57" s="1856"/>
      <c r="K57" s="509"/>
      <c r="L57" s="509">
        <v>-129.6</v>
      </c>
      <c r="M57" s="509"/>
      <c r="N57" s="509"/>
      <c r="O57" s="509"/>
      <c r="P57" s="509"/>
    </row>
    <row r="58" spans="1:16" s="62" customFormat="1" ht="31.5" customHeight="1" x14ac:dyDescent="0.3">
      <c r="A58" s="2604" t="s">
        <v>638</v>
      </c>
      <c r="B58" s="2605"/>
      <c r="C58" s="247"/>
      <c r="D58" s="247"/>
      <c r="E58" s="247"/>
      <c r="F58" s="247"/>
      <c r="G58" s="247"/>
      <c r="H58" s="247">
        <v>910000</v>
      </c>
      <c r="I58" s="1855"/>
      <c r="J58" s="1856"/>
      <c r="K58" s="509"/>
      <c r="L58" s="509">
        <v>5259.1</v>
      </c>
      <c r="M58" s="509">
        <v>5155</v>
      </c>
      <c r="N58" s="509"/>
      <c r="O58" s="509"/>
      <c r="P58" s="509"/>
    </row>
    <row r="59" spans="1:16" s="62" customFormat="1" ht="26.55" customHeight="1" x14ac:dyDescent="0.3">
      <c r="A59" s="2604" t="s">
        <v>265</v>
      </c>
      <c r="B59" s="2605"/>
      <c r="C59" s="247"/>
      <c r="D59" s="247"/>
      <c r="E59" s="247"/>
      <c r="F59" s="247"/>
      <c r="G59" s="247"/>
      <c r="H59" s="247">
        <v>920000</v>
      </c>
      <c r="I59" s="1855"/>
      <c r="J59" s="1856"/>
      <c r="K59" s="509"/>
      <c r="L59" s="509">
        <v>-29.3</v>
      </c>
      <c r="M59" s="509"/>
      <c r="N59" s="509"/>
      <c r="O59" s="509"/>
      <c r="P59" s="509"/>
    </row>
    <row r="60" spans="1:16" s="62" customFormat="1" ht="31.5" customHeight="1" x14ac:dyDescent="0.3">
      <c r="A60" s="2604" t="s">
        <v>640</v>
      </c>
      <c r="B60" s="2605"/>
      <c r="C60" s="247"/>
      <c r="D60" s="247"/>
      <c r="E60" s="247"/>
      <c r="F60" s="247"/>
      <c r="G60" s="247"/>
      <c r="H60" s="247">
        <v>930000</v>
      </c>
      <c r="I60" s="1855"/>
      <c r="J60" s="1856"/>
      <c r="K60" s="509"/>
      <c r="L60" s="509">
        <v>-4492.3999999999996</v>
      </c>
      <c r="M60" s="509">
        <v>-5155</v>
      </c>
      <c r="N60" s="509"/>
      <c r="O60" s="509"/>
      <c r="P60" s="509"/>
    </row>
    <row r="61" spans="1:16" s="62" customFormat="1" ht="46.2" customHeight="1" x14ac:dyDescent="0.3">
      <c r="A61" s="2610" t="s">
        <v>648</v>
      </c>
      <c r="B61" s="2611"/>
      <c r="C61" s="510">
        <v>298</v>
      </c>
      <c r="D61" s="510"/>
      <c r="E61" s="510">
        <v>2054</v>
      </c>
      <c r="F61" s="510">
        <v>911</v>
      </c>
      <c r="G61" s="510">
        <v>70066</v>
      </c>
      <c r="H61" s="510"/>
      <c r="I61" s="1855"/>
      <c r="J61" s="1856"/>
      <c r="K61" s="511"/>
      <c r="L61" s="511"/>
      <c r="M61" s="511">
        <f>M62</f>
        <v>1586.4</v>
      </c>
      <c r="N61" s="511">
        <f>N62</f>
        <v>17848</v>
      </c>
      <c r="O61" s="511">
        <f>O62</f>
        <v>17238.099999999999</v>
      </c>
      <c r="P61" s="511">
        <f>P62</f>
        <v>4037.5</v>
      </c>
    </row>
    <row r="62" spans="1:16" s="62" customFormat="1" ht="31.5" customHeight="1" x14ac:dyDescent="0.3">
      <c r="A62" s="2602" t="s">
        <v>666</v>
      </c>
      <c r="B62" s="2603"/>
      <c r="C62" s="247"/>
      <c r="D62" s="247"/>
      <c r="E62" s="247"/>
      <c r="F62" s="247"/>
      <c r="G62" s="247"/>
      <c r="H62" s="247">
        <v>132221</v>
      </c>
      <c r="I62" s="1855"/>
      <c r="J62" s="1856"/>
      <c r="K62" s="509"/>
      <c r="L62" s="509"/>
      <c r="M62" s="509">
        <v>1586.4</v>
      </c>
      <c r="N62" s="509">
        <v>17848</v>
      </c>
      <c r="O62" s="509">
        <v>17238.099999999999</v>
      </c>
      <c r="P62" s="509">
        <v>4037.5</v>
      </c>
    </row>
    <row r="63" spans="1:16" s="62" customFormat="1" ht="15.6" x14ac:dyDescent="0.3">
      <c r="A63" s="2608"/>
      <c r="B63" s="2609"/>
    </row>
    <row r="64" spans="1:16" s="62" customFormat="1" ht="26.55" customHeight="1" x14ac:dyDescent="0.3">
      <c r="A64" s="1304" t="s">
        <v>15</v>
      </c>
      <c r="B64" s="1304"/>
      <c r="C64" s="1304"/>
      <c r="D64" s="1304"/>
      <c r="E64" s="1304"/>
      <c r="F64" s="1304"/>
      <c r="G64" s="1304"/>
      <c r="H64" s="1304"/>
      <c r="I64" s="1304"/>
      <c r="J64" s="1304"/>
      <c r="K64" s="1304"/>
      <c r="L64" s="1304"/>
      <c r="M64" s="1304"/>
      <c r="N64" s="1304"/>
      <c r="O64" s="1304"/>
      <c r="P64" s="1305"/>
    </row>
    <row r="65" spans="1:16" s="62" customFormat="1" ht="21.6" customHeight="1" x14ac:dyDescent="0.3">
      <c r="A65" s="1295"/>
      <c r="B65" s="1296"/>
      <c r="C65" s="1295"/>
      <c r="D65" s="1297"/>
      <c r="E65" s="1297"/>
      <c r="F65" s="1297"/>
      <c r="G65" s="1297"/>
      <c r="H65" s="1297"/>
      <c r="I65" s="1297"/>
      <c r="J65" s="1297"/>
      <c r="K65" s="1297"/>
      <c r="L65" s="1297"/>
      <c r="M65" s="1297"/>
      <c r="N65" s="1296"/>
      <c r="O65" s="1298" t="s">
        <v>0</v>
      </c>
      <c r="P65" s="1298"/>
    </row>
    <row r="66" spans="1:16" s="62" customFormat="1" ht="20.25" customHeight="1" x14ac:dyDescent="0.3">
      <c r="A66" s="1299" t="s">
        <v>16</v>
      </c>
      <c r="B66" s="1299"/>
      <c r="C66" s="1295" t="s">
        <v>667</v>
      </c>
      <c r="D66" s="1297"/>
      <c r="E66" s="1297"/>
      <c r="F66" s="1297"/>
      <c r="G66" s="1297"/>
      <c r="H66" s="1297"/>
      <c r="I66" s="1297"/>
      <c r="J66" s="1297"/>
      <c r="K66" s="1297"/>
      <c r="L66" s="1297"/>
      <c r="M66" s="1297"/>
      <c r="N66" s="1296"/>
      <c r="O66" s="1300" t="s">
        <v>668</v>
      </c>
      <c r="P66" s="1300"/>
    </row>
    <row r="67" spans="1:16" s="62" customFormat="1" ht="21.6" customHeight="1" x14ac:dyDescent="0.3">
      <c r="A67" s="1299" t="s">
        <v>17</v>
      </c>
      <c r="B67" s="1299"/>
      <c r="C67" s="1295" t="s">
        <v>621</v>
      </c>
      <c r="D67" s="1297"/>
      <c r="E67" s="1297"/>
      <c r="F67" s="1297"/>
      <c r="G67" s="1297"/>
      <c r="H67" s="1297"/>
      <c r="I67" s="1297"/>
      <c r="J67" s="1297"/>
      <c r="K67" s="1297"/>
      <c r="L67" s="1297"/>
      <c r="M67" s="1297"/>
      <c r="N67" s="1296"/>
      <c r="O67" s="1298">
        <v>88</v>
      </c>
      <c r="P67" s="1298"/>
    </row>
    <row r="68" spans="1:16" s="62" customFormat="1" ht="21.6" customHeight="1" x14ac:dyDescent="0.3">
      <c r="A68" s="1299" t="s">
        <v>18</v>
      </c>
      <c r="B68" s="1299"/>
      <c r="C68" s="1295" t="s">
        <v>667</v>
      </c>
      <c r="D68" s="1297"/>
      <c r="E68" s="1297"/>
      <c r="F68" s="1297"/>
      <c r="G68" s="1297"/>
      <c r="H68" s="1297"/>
      <c r="I68" s="1297"/>
      <c r="J68" s="1297"/>
      <c r="K68" s="1297"/>
      <c r="L68" s="1297"/>
      <c r="M68" s="1297"/>
      <c r="N68" s="1296"/>
      <c r="O68" s="1300" t="s">
        <v>281</v>
      </c>
      <c r="P68" s="1300"/>
    </row>
    <row r="69" spans="1:16" s="62" customFormat="1" ht="16.2" thickBot="1" x14ac:dyDescent="0.35">
      <c r="A69" s="90"/>
      <c r="B69" s="90"/>
      <c r="C69" s="90"/>
      <c r="D69" s="90"/>
      <c r="E69" s="90"/>
      <c r="F69" s="90"/>
      <c r="G69" s="90"/>
      <c r="H69" s="90"/>
      <c r="I69" s="90"/>
      <c r="J69" s="90"/>
      <c r="K69" s="90"/>
      <c r="L69" s="90"/>
      <c r="M69" s="90"/>
      <c r="N69" s="90"/>
      <c r="O69" s="90"/>
      <c r="P69" s="90"/>
    </row>
    <row r="70" spans="1:16" s="956" customFormat="1" ht="15.6" x14ac:dyDescent="0.3">
      <c r="A70" s="2612" t="s">
        <v>750</v>
      </c>
      <c r="B70" s="2613"/>
      <c r="C70" s="2613"/>
      <c r="D70" s="2613"/>
      <c r="E70" s="2613"/>
      <c r="F70" s="2613"/>
      <c r="G70" s="2613"/>
      <c r="H70" s="2613"/>
      <c r="I70" s="2613"/>
      <c r="J70" s="2613"/>
      <c r="K70" s="2613"/>
      <c r="L70" s="2613"/>
      <c r="M70" s="2613"/>
      <c r="N70" s="2613"/>
      <c r="O70" s="2613"/>
      <c r="P70" s="2614"/>
    </row>
    <row r="71" spans="1:16" s="956" customFormat="1" ht="46.5" customHeight="1" x14ac:dyDescent="0.3">
      <c r="A71" s="2615" t="s">
        <v>21</v>
      </c>
      <c r="B71" s="2616"/>
      <c r="C71" s="2617"/>
      <c r="D71" s="2618" t="s">
        <v>786</v>
      </c>
      <c r="E71" s="2619"/>
      <c r="F71" s="2619"/>
      <c r="G71" s="2619"/>
      <c r="H71" s="2619"/>
      <c r="I71" s="2619"/>
      <c r="J71" s="2619"/>
      <c r="K71" s="2619"/>
      <c r="L71" s="2619"/>
      <c r="M71" s="2619"/>
      <c r="N71" s="2619"/>
      <c r="O71" s="2619"/>
      <c r="P71" s="2620"/>
    </row>
    <row r="72" spans="1:16" s="956" customFormat="1" ht="84.75" customHeight="1" x14ac:dyDescent="0.3">
      <c r="A72" s="2621" t="s">
        <v>751</v>
      </c>
      <c r="B72" s="2622"/>
      <c r="C72" s="2623"/>
      <c r="D72" s="2624" t="s">
        <v>787</v>
      </c>
      <c r="E72" s="2625"/>
      <c r="F72" s="2625"/>
      <c r="G72" s="2625"/>
      <c r="H72" s="2625"/>
      <c r="I72" s="2625"/>
      <c r="J72" s="2625"/>
      <c r="K72" s="2625"/>
      <c r="L72" s="2625"/>
      <c r="M72" s="2625"/>
      <c r="N72" s="2625"/>
      <c r="O72" s="2625"/>
      <c r="P72" s="2626"/>
    </row>
    <row r="73" spans="1:16" s="956" customFormat="1" ht="139.5" customHeight="1" thickBot="1" x14ac:dyDescent="0.35">
      <c r="A73" s="2627" t="s">
        <v>23</v>
      </c>
      <c r="B73" s="2628"/>
      <c r="C73" s="2629"/>
      <c r="D73" s="2630" t="s">
        <v>788</v>
      </c>
      <c r="E73" s="2631"/>
      <c r="F73" s="2631"/>
      <c r="G73" s="2631"/>
      <c r="H73" s="2631"/>
      <c r="I73" s="2631"/>
      <c r="J73" s="2631"/>
      <c r="K73" s="2631"/>
      <c r="L73" s="2631"/>
      <c r="M73" s="2631"/>
      <c r="N73" s="2631"/>
      <c r="O73" s="2631"/>
      <c r="P73" s="2632"/>
    </row>
    <row r="74" spans="1:16" s="956" customFormat="1" ht="16.2" thickBot="1" x14ac:dyDescent="0.35">
      <c r="A74" s="2636" t="s">
        <v>486</v>
      </c>
      <c r="B74" s="2636"/>
      <c r="C74" s="2636"/>
      <c r="D74" s="2636"/>
      <c r="E74" s="2636"/>
      <c r="F74" s="2636"/>
      <c r="G74" s="2636"/>
      <c r="H74" s="2636"/>
      <c r="I74" s="2636"/>
      <c r="J74" s="2636"/>
      <c r="K74" s="2636"/>
      <c r="L74" s="2636"/>
      <c r="M74" s="2636"/>
      <c r="N74" s="2636"/>
      <c r="O74" s="2636"/>
      <c r="P74" s="2636"/>
    </row>
    <row r="75" spans="1:16" s="956" customFormat="1" ht="15.6" x14ac:dyDescent="0.3">
      <c r="A75" s="2637" t="s">
        <v>24</v>
      </c>
      <c r="B75" s="2639" t="s">
        <v>0</v>
      </c>
      <c r="C75" s="2641" t="s">
        <v>1</v>
      </c>
      <c r="D75" s="2642"/>
      <c r="E75" s="2642"/>
      <c r="F75" s="2642"/>
      <c r="G75" s="2642"/>
      <c r="H75" s="2642"/>
      <c r="I75" s="2642"/>
      <c r="J75" s="2645" t="s">
        <v>28</v>
      </c>
      <c r="K75" s="957">
        <v>2022</v>
      </c>
      <c r="L75" s="957">
        <v>2023</v>
      </c>
      <c r="M75" s="957">
        <v>2024</v>
      </c>
      <c r="N75" s="957">
        <v>2025</v>
      </c>
      <c r="O75" s="957">
        <v>2026</v>
      </c>
      <c r="P75" s="958">
        <v>2027</v>
      </c>
    </row>
    <row r="76" spans="1:16" s="956" customFormat="1" ht="51" x14ac:dyDescent="0.3">
      <c r="A76" s="2638"/>
      <c r="B76" s="2640"/>
      <c r="C76" s="2643"/>
      <c r="D76" s="2644"/>
      <c r="E76" s="2644"/>
      <c r="F76" s="2644"/>
      <c r="G76" s="2644"/>
      <c r="H76" s="2644"/>
      <c r="I76" s="2644"/>
      <c r="J76" s="2646"/>
      <c r="K76" s="959" t="s">
        <v>11</v>
      </c>
      <c r="L76" s="959" t="s">
        <v>11</v>
      </c>
      <c r="M76" s="959" t="s">
        <v>12</v>
      </c>
      <c r="N76" s="959" t="s">
        <v>13</v>
      </c>
      <c r="O76" s="959" t="s">
        <v>14</v>
      </c>
      <c r="P76" s="960" t="s">
        <v>14</v>
      </c>
    </row>
    <row r="77" spans="1:16" s="956" customFormat="1" ht="18" customHeight="1" x14ac:dyDescent="0.3">
      <c r="A77" s="2648" t="s">
        <v>25</v>
      </c>
      <c r="B77" s="961" t="s">
        <v>179</v>
      </c>
      <c r="C77" s="2633" t="s">
        <v>789</v>
      </c>
      <c r="D77" s="2634"/>
      <c r="E77" s="2634"/>
      <c r="F77" s="2634"/>
      <c r="G77" s="2634"/>
      <c r="H77" s="2634"/>
      <c r="I77" s="2635"/>
      <c r="J77" s="755" t="s">
        <v>106</v>
      </c>
      <c r="K77" s="962" t="s">
        <v>101</v>
      </c>
      <c r="L77" s="962" t="s">
        <v>749</v>
      </c>
      <c r="M77" s="963" t="s">
        <v>101</v>
      </c>
      <c r="N77" s="963" t="s">
        <v>790</v>
      </c>
      <c r="O77" s="963" t="s">
        <v>790</v>
      </c>
      <c r="P77" s="964" t="s">
        <v>790</v>
      </c>
    </row>
    <row r="78" spans="1:16" s="956" customFormat="1" ht="18" customHeight="1" x14ac:dyDescent="0.3">
      <c r="A78" s="2649"/>
      <c r="B78" s="961" t="s">
        <v>98</v>
      </c>
      <c r="C78" s="2647" t="s">
        <v>791</v>
      </c>
      <c r="D78" s="2647"/>
      <c r="E78" s="2647"/>
      <c r="F78" s="2647"/>
      <c r="G78" s="2647"/>
      <c r="H78" s="2647"/>
      <c r="I78" s="2647"/>
      <c r="J78" s="755" t="s">
        <v>106</v>
      </c>
      <c r="K78" s="962"/>
      <c r="L78" s="963" t="s">
        <v>792</v>
      </c>
      <c r="M78" s="963" t="s">
        <v>101</v>
      </c>
      <c r="N78" s="963" t="s">
        <v>793</v>
      </c>
      <c r="O78" s="963" t="s">
        <v>793</v>
      </c>
      <c r="P78" s="964" t="s">
        <v>793</v>
      </c>
    </row>
    <row r="79" spans="1:16" s="956" customFormat="1" ht="18" customHeight="1" x14ac:dyDescent="0.3">
      <c r="A79" s="2649"/>
      <c r="B79" s="961" t="s">
        <v>100</v>
      </c>
      <c r="C79" s="2633" t="s">
        <v>794</v>
      </c>
      <c r="D79" s="2634"/>
      <c r="E79" s="2634"/>
      <c r="F79" s="2634"/>
      <c r="G79" s="2634"/>
      <c r="H79" s="2634"/>
      <c r="I79" s="2635"/>
      <c r="J79" s="755" t="s">
        <v>106</v>
      </c>
      <c r="K79" s="962"/>
      <c r="L79" s="963">
        <v>1095</v>
      </c>
      <c r="M79" s="963" t="s">
        <v>101</v>
      </c>
      <c r="N79" s="963" t="s">
        <v>795</v>
      </c>
      <c r="O79" s="963" t="s">
        <v>795</v>
      </c>
      <c r="P79" s="964" t="s">
        <v>795</v>
      </c>
    </row>
    <row r="80" spans="1:16" s="956" customFormat="1" ht="32.25" customHeight="1" x14ac:dyDescent="0.3">
      <c r="A80" s="2650"/>
      <c r="B80" s="961" t="s">
        <v>102</v>
      </c>
      <c r="C80" s="2633" t="s">
        <v>796</v>
      </c>
      <c r="D80" s="2634"/>
      <c r="E80" s="2634"/>
      <c r="F80" s="2634"/>
      <c r="G80" s="2634"/>
      <c r="H80" s="2634"/>
      <c r="I80" s="2635"/>
      <c r="J80" s="755" t="s">
        <v>95</v>
      </c>
      <c r="K80" s="962" t="s">
        <v>101</v>
      </c>
      <c r="L80" s="963" t="s">
        <v>101</v>
      </c>
      <c r="M80" s="963" t="s">
        <v>101</v>
      </c>
      <c r="N80" s="963" t="s">
        <v>101</v>
      </c>
      <c r="O80" s="963" t="s">
        <v>797</v>
      </c>
      <c r="P80" s="964" t="s">
        <v>798</v>
      </c>
    </row>
    <row r="81" spans="1:16" s="956" customFormat="1" ht="24" customHeight="1" x14ac:dyDescent="0.3">
      <c r="A81" s="2648" t="s">
        <v>26</v>
      </c>
      <c r="B81" s="961" t="s">
        <v>243</v>
      </c>
      <c r="C81" s="2633" t="s">
        <v>669</v>
      </c>
      <c r="D81" s="2634"/>
      <c r="E81" s="2634"/>
      <c r="F81" s="2634"/>
      <c r="G81" s="2634"/>
      <c r="H81" s="2634"/>
      <c r="I81" s="2635"/>
      <c r="J81" s="755" t="s">
        <v>106</v>
      </c>
      <c r="K81" s="962" t="s">
        <v>101</v>
      </c>
      <c r="L81" s="963" t="s">
        <v>799</v>
      </c>
      <c r="M81" s="963" t="s">
        <v>101</v>
      </c>
      <c r="N81" s="963" t="s">
        <v>700</v>
      </c>
      <c r="O81" s="963" t="s">
        <v>800</v>
      </c>
      <c r="P81" s="964" t="s">
        <v>801</v>
      </c>
    </row>
    <row r="82" spans="1:16" s="956" customFormat="1" ht="36.75" customHeight="1" x14ac:dyDescent="0.3">
      <c r="A82" s="2649"/>
      <c r="B82" s="961" t="s">
        <v>107</v>
      </c>
      <c r="C82" s="2633" t="s">
        <v>802</v>
      </c>
      <c r="D82" s="2634"/>
      <c r="E82" s="2634"/>
      <c r="F82" s="2634"/>
      <c r="G82" s="2634"/>
      <c r="H82" s="2634"/>
      <c r="I82" s="2635"/>
      <c r="J82" s="755" t="s">
        <v>106</v>
      </c>
      <c r="K82" s="962" t="s">
        <v>101</v>
      </c>
      <c r="L82" s="963" t="s">
        <v>101</v>
      </c>
      <c r="M82" s="963" t="s">
        <v>101</v>
      </c>
      <c r="N82" s="963" t="s">
        <v>101</v>
      </c>
      <c r="O82" s="963" t="s">
        <v>798</v>
      </c>
      <c r="P82" s="964" t="s">
        <v>803</v>
      </c>
    </row>
    <row r="83" spans="1:16" s="956" customFormat="1" ht="38.25" customHeight="1" x14ac:dyDescent="0.3">
      <c r="A83" s="2650"/>
      <c r="B83" s="755" t="s">
        <v>108</v>
      </c>
      <c r="C83" s="2633" t="s">
        <v>804</v>
      </c>
      <c r="D83" s="2634"/>
      <c r="E83" s="2634"/>
      <c r="F83" s="2634"/>
      <c r="G83" s="2634"/>
      <c r="H83" s="2634"/>
      <c r="I83" s="2635"/>
      <c r="J83" s="755" t="s">
        <v>106</v>
      </c>
      <c r="K83" s="962" t="s">
        <v>101</v>
      </c>
      <c r="L83" s="965" t="s">
        <v>101</v>
      </c>
      <c r="M83" s="965" t="s">
        <v>101</v>
      </c>
      <c r="N83" s="965" t="s">
        <v>101</v>
      </c>
      <c r="O83" s="965" t="s">
        <v>798</v>
      </c>
      <c r="P83" s="966" t="s">
        <v>803</v>
      </c>
    </row>
    <row r="84" spans="1:16" s="956" customFormat="1" ht="30" customHeight="1" thickBot="1" x14ac:dyDescent="0.35">
      <c r="A84" s="967"/>
      <c r="B84" s="968" t="s">
        <v>194</v>
      </c>
      <c r="C84" s="2657" t="s">
        <v>805</v>
      </c>
      <c r="D84" s="2657"/>
      <c r="E84" s="2657"/>
      <c r="F84" s="2657"/>
      <c r="G84" s="2657"/>
      <c r="H84" s="2657"/>
      <c r="I84" s="2657"/>
      <c r="J84" s="969" t="s">
        <v>95</v>
      </c>
      <c r="K84" s="970">
        <v>0</v>
      </c>
      <c r="L84" s="971">
        <v>0</v>
      </c>
      <c r="M84" s="971">
        <v>0</v>
      </c>
      <c r="N84" s="971">
        <v>96</v>
      </c>
      <c r="O84" s="971">
        <v>97</v>
      </c>
      <c r="P84" s="972">
        <v>97</v>
      </c>
    </row>
    <row r="85" spans="1:16" s="62" customFormat="1" ht="19.95" customHeight="1" x14ac:dyDescent="0.3">
      <c r="A85" s="90"/>
      <c r="B85" s="90"/>
      <c r="C85" s="90"/>
      <c r="D85" s="90"/>
      <c r="E85" s="90"/>
      <c r="F85" s="90"/>
      <c r="G85" s="90"/>
      <c r="H85" s="90"/>
      <c r="I85" s="90"/>
      <c r="J85" s="90"/>
      <c r="K85" s="90"/>
      <c r="L85" s="90"/>
      <c r="M85" s="90"/>
      <c r="N85" s="90"/>
      <c r="O85" s="90"/>
      <c r="P85" s="90"/>
    </row>
    <row r="86" spans="1:16" s="62" customFormat="1" ht="16.2" x14ac:dyDescent="0.3">
      <c r="A86" s="1291" t="s">
        <v>29</v>
      </c>
      <c r="B86" s="1333"/>
      <c r="C86" s="1333"/>
      <c r="D86" s="1333"/>
      <c r="E86" s="1333"/>
      <c r="F86" s="1333"/>
      <c r="G86" s="1333"/>
      <c r="H86" s="1333"/>
      <c r="I86" s="1333"/>
      <c r="J86" s="1333"/>
      <c r="K86" s="1333"/>
      <c r="L86" s="1333"/>
      <c r="M86" s="1333"/>
      <c r="N86" s="1333"/>
      <c r="O86" s="1333"/>
      <c r="P86" s="1292"/>
    </row>
    <row r="87" spans="1:16" s="62" customFormat="1" ht="15.6" x14ac:dyDescent="0.3">
      <c r="A87" s="1254" t="s">
        <v>1</v>
      </c>
      <c r="B87" s="1255"/>
      <c r="C87" s="1255"/>
      <c r="D87" s="1256"/>
      <c r="E87" s="1246" t="s">
        <v>0</v>
      </c>
      <c r="F87" s="1247"/>
      <c r="G87" s="1263">
        <v>2022</v>
      </c>
      <c r="H87" s="1263"/>
      <c r="I87" s="65">
        <v>2023</v>
      </c>
      <c r="J87" s="65">
        <v>2024</v>
      </c>
      <c r="K87" s="1264">
        <v>2025</v>
      </c>
      <c r="L87" s="1264"/>
      <c r="M87" s="1264">
        <v>2026</v>
      </c>
      <c r="N87" s="1264"/>
      <c r="O87" s="1264">
        <v>2027</v>
      </c>
      <c r="P87" s="1264"/>
    </row>
    <row r="88" spans="1:16" s="62" customFormat="1" ht="15.6" x14ac:dyDescent="0.3">
      <c r="A88" s="1257"/>
      <c r="B88" s="1258"/>
      <c r="C88" s="1258"/>
      <c r="D88" s="1259"/>
      <c r="E88" s="65" t="s">
        <v>38</v>
      </c>
      <c r="F88" s="34" t="s">
        <v>39</v>
      </c>
      <c r="G88" s="1246" t="s">
        <v>11</v>
      </c>
      <c r="H88" s="1247"/>
      <c r="I88" s="65" t="s">
        <v>11</v>
      </c>
      <c r="J88" s="65" t="s">
        <v>12</v>
      </c>
      <c r="K88" s="1246" t="s">
        <v>13</v>
      </c>
      <c r="L88" s="1247"/>
      <c r="M88" s="1246" t="s">
        <v>14</v>
      </c>
      <c r="N88" s="1247"/>
      <c r="O88" s="1246" t="s">
        <v>14</v>
      </c>
      <c r="P88" s="1247"/>
    </row>
    <row r="89" spans="1:16" s="62" customFormat="1" ht="15.6" x14ac:dyDescent="0.3">
      <c r="A89" s="513"/>
      <c r="B89" s="514"/>
      <c r="C89" s="514"/>
      <c r="D89" s="515"/>
      <c r="E89" s="65"/>
      <c r="F89" s="34"/>
      <c r="G89" s="1168"/>
      <c r="H89" s="1170"/>
      <c r="I89" s="68"/>
      <c r="J89" s="68"/>
      <c r="K89" s="1249"/>
      <c r="L89" s="1250"/>
      <c r="M89" s="1249"/>
      <c r="N89" s="1250"/>
      <c r="O89" s="1249"/>
      <c r="P89" s="1250"/>
    </row>
    <row r="90" spans="1:16" s="62" customFormat="1" ht="30.6" customHeight="1" x14ac:dyDescent="0.3">
      <c r="A90" s="2344" t="s">
        <v>474</v>
      </c>
      <c r="B90" s="2345"/>
      <c r="C90" s="2345"/>
      <c r="D90" s="2346"/>
      <c r="E90" s="327" t="s">
        <v>224</v>
      </c>
      <c r="F90" s="298"/>
      <c r="G90" s="1168">
        <f>G91+G92</f>
        <v>0</v>
      </c>
      <c r="H90" s="1170"/>
      <c r="I90" s="68">
        <f>I91+I92</f>
        <v>7221.3</v>
      </c>
      <c r="J90" s="68">
        <f>J91+J92</f>
        <v>20000</v>
      </c>
      <c r="K90" s="1249">
        <f>K91+K92</f>
        <v>45000</v>
      </c>
      <c r="L90" s="1250"/>
      <c r="M90" s="1249">
        <f>M91+M92</f>
        <v>45000</v>
      </c>
      <c r="N90" s="1250"/>
      <c r="O90" s="1249">
        <f>O91+O92</f>
        <v>45000</v>
      </c>
      <c r="P90" s="1250"/>
    </row>
    <row r="91" spans="1:16" s="62" customFormat="1" ht="30.6" customHeight="1" x14ac:dyDescent="0.3">
      <c r="A91" s="2347" t="s">
        <v>225</v>
      </c>
      <c r="B91" s="2348"/>
      <c r="C91" s="2348"/>
      <c r="D91" s="2349"/>
      <c r="E91" s="328"/>
      <c r="F91" s="298">
        <v>263210</v>
      </c>
      <c r="G91" s="2651"/>
      <c r="H91" s="2651"/>
      <c r="I91" s="206"/>
      <c r="J91" s="206">
        <v>20000</v>
      </c>
      <c r="K91" s="2652">
        <v>45000</v>
      </c>
      <c r="L91" s="2652"/>
      <c r="M91" s="2652">
        <v>45000</v>
      </c>
      <c r="N91" s="2652"/>
      <c r="O91" s="2652">
        <v>45000</v>
      </c>
      <c r="P91" s="2652"/>
    </row>
    <row r="92" spans="1:16" s="62" customFormat="1" ht="43.2" customHeight="1" x14ac:dyDescent="0.3">
      <c r="A92" s="1940" t="s">
        <v>518</v>
      </c>
      <c r="B92" s="1941"/>
      <c r="C92" s="1941"/>
      <c r="D92" s="1942"/>
      <c r="E92" s="328"/>
      <c r="F92" s="298">
        <v>291420</v>
      </c>
      <c r="G92" s="2651"/>
      <c r="H92" s="2651"/>
      <c r="I92" s="206">
        <v>7221.3</v>
      </c>
      <c r="J92" s="206"/>
      <c r="K92" s="2652"/>
      <c r="L92" s="2652"/>
      <c r="M92" s="2652"/>
      <c r="N92" s="2652"/>
      <c r="O92" s="2652"/>
      <c r="P92" s="2652"/>
    </row>
    <row r="93" spans="1:16" s="62" customFormat="1" ht="60" customHeight="1" x14ac:dyDescent="0.3">
      <c r="A93" s="1162" t="s">
        <v>665</v>
      </c>
      <c r="B93" s="2653"/>
      <c r="C93" s="2653"/>
      <c r="D93" s="1163"/>
      <c r="E93" s="15">
        <v>70073</v>
      </c>
      <c r="F93" s="15"/>
      <c r="G93" s="1179"/>
      <c r="H93" s="1179"/>
      <c r="I93" s="68">
        <f>I94</f>
        <v>608.79999999999995</v>
      </c>
      <c r="J93" s="68">
        <f>J94</f>
        <v>0</v>
      </c>
      <c r="K93" s="1338">
        <f>K94</f>
        <v>0</v>
      </c>
      <c r="L93" s="1338"/>
      <c r="M93" s="1338">
        <f>M94</f>
        <v>0</v>
      </c>
      <c r="N93" s="1338"/>
      <c r="O93" s="1338">
        <f>O94</f>
        <v>0</v>
      </c>
      <c r="P93" s="1338"/>
    </row>
    <row r="94" spans="1:16" s="62" customFormat="1" ht="26.55" customHeight="1" x14ac:dyDescent="0.3">
      <c r="A94" s="1162" t="s">
        <v>83</v>
      </c>
      <c r="B94" s="2654"/>
      <c r="C94" s="2654"/>
      <c r="D94" s="2655"/>
      <c r="E94" s="11"/>
      <c r="F94" s="15">
        <v>31</v>
      </c>
      <c r="G94" s="1179">
        <f>G95+G96</f>
        <v>0</v>
      </c>
      <c r="H94" s="1179"/>
      <c r="I94" s="68">
        <f>I95+I96</f>
        <v>608.79999999999995</v>
      </c>
      <c r="J94" s="68">
        <f>J95+J96</f>
        <v>0</v>
      </c>
      <c r="K94" s="1338">
        <f>K95+K96</f>
        <v>0</v>
      </c>
      <c r="L94" s="1338"/>
      <c r="M94" s="1338">
        <f t="shared" ref="M94" si="7">M95+M96</f>
        <v>0</v>
      </c>
      <c r="N94" s="1338"/>
      <c r="O94" s="1338">
        <f t="shared" ref="O94" si="8">O95+O96</f>
        <v>0</v>
      </c>
      <c r="P94" s="1338"/>
    </row>
    <row r="95" spans="1:16" s="62" customFormat="1" ht="26.55" customHeight="1" x14ac:dyDescent="0.3">
      <c r="A95" s="2410" t="s">
        <v>658</v>
      </c>
      <c r="B95" s="2411"/>
      <c r="C95" s="2411"/>
      <c r="D95" s="2412"/>
      <c r="E95" s="11"/>
      <c r="F95" s="11">
        <v>311120</v>
      </c>
      <c r="G95" s="1172"/>
      <c r="H95" s="1172"/>
      <c r="I95" s="69">
        <v>116.8</v>
      </c>
      <c r="J95" s="69"/>
      <c r="K95" s="1262"/>
      <c r="L95" s="1262"/>
      <c r="M95" s="1262"/>
      <c r="N95" s="1262"/>
      <c r="O95" s="1262"/>
      <c r="P95" s="1262"/>
    </row>
    <row r="96" spans="1:16" s="62" customFormat="1" ht="34.5" customHeight="1" x14ac:dyDescent="0.3">
      <c r="A96" s="2410" t="s">
        <v>218</v>
      </c>
      <c r="B96" s="2411"/>
      <c r="C96" s="2411"/>
      <c r="D96" s="2412"/>
      <c r="E96" s="11"/>
      <c r="F96" s="11">
        <v>316110</v>
      </c>
      <c r="G96" s="1172"/>
      <c r="H96" s="1172"/>
      <c r="I96" s="69">
        <v>492</v>
      </c>
      <c r="J96" s="69"/>
      <c r="K96" s="1262"/>
      <c r="L96" s="1262"/>
      <c r="M96" s="1262"/>
      <c r="N96" s="1262"/>
      <c r="O96" s="1262"/>
      <c r="P96" s="1262"/>
    </row>
    <row r="97" spans="1:16" s="62" customFormat="1" ht="26.55" customHeight="1" x14ac:dyDescent="0.3">
      <c r="A97" s="2531" t="s">
        <v>648</v>
      </c>
      <c r="B97" s="2656"/>
      <c r="C97" s="2656"/>
      <c r="D97" s="2532"/>
      <c r="E97" s="488">
        <v>70066</v>
      </c>
      <c r="F97" s="15"/>
      <c r="G97" s="1179">
        <f>G99</f>
        <v>0</v>
      </c>
      <c r="H97" s="1179"/>
      <c r="I97" s="68">
        <f t="shared" ref="I97:K98" si="9">I98</f>
        <v>0</v>
      </c>
      <c r="J97" s="68">
        <f t="shared" si="9"/>
        <v>1586.4</v>
      </c>
      <c r="K97" s="1338">
        <f t="shared" si="9"/>
        <v>17848</v>
      </c>
      <c r="L97" s="1338"/>
      <c r="M97" s="1338">
        <f>M98</f>
        <v>17238.099999999999</v>
      </c>
      <c r="N97" s="1338"/>
      <c r="O97" s="1338">
        <f>O98</f>
        <v>4037.5</v>
      </c>
      <c r="P97" s="1338"/>
    </row>
    <row r="98" spans="1:16" s="62" customFormat="1" ht="26.55" customHeight="1" x14ac:dyDescent="0.3">
      <c r="A98" s="1162" t="s">
        <v>83</v>
      </c>
      <c r="B98" s="2654"/>
      <c r="C98" s="2654"/>
      <c r="D98" s="2655"/>
      <c r="E98" s="488"/>
      <c r="F98" s="15">
        <v>31</v>
      </c>
      <c r="G98" s="1226"/>
      <c r="H98" s="1226"/>
      <c r="I98" s="217">
        <f t="shared" si="9"/>
        <v>0</v>
      </c>
      <c r="J98" s="217">
        <f t="shared" si="9"/>
        <v>1586.4</v>
      </c>
      <c r="K98" s="1759">
        <f t="shared" si="9"/>
        <v>17848</v>
      </c>
      <c r="L98" s="1759"/>
      <c r="M98" s="1759">
        <f>M99</f>
        <v>17238.099999999999</v>
      </c>
      <c r="N98" s="1759"/>
      <c r="O98" s="1759">
        <f>O99</f>
        <v>4037.5</v>
      </c>
      <c r="P98" s="1759"/>
    </row>
    <row r="99" spans="1:16" s="62" customFormat="1" ht="30.75" customHeight="1" x14ac:dyDescent="0.3">
      <c r="A99" s="2410" t="s">
        <v>658</v>
      </c>
      <c r="B99" s="2411"/>
      <c r="C99" s="2411"/>
      <c r="D99" s="2412"/>
      <c r="E99" s="11"/>
      <c r="F99" s="11">
        <v>311120</v>
      </c>
      <c r="G99" s="1172"/>
      <c r="H99" s="1172"/>
      <c r="I99" s="69"/>
      <c r="J99" s="69">
        <v>1586.4</v>
      </c>
      <c r="K99" s="1262">
        <v>17848</v>
      </c>
      <c r="L99" s="1262"/>
      <c r="M99" s="1262">
        <v>17238.099999999999</v>
      </c>
      <c r="N99" s="1262"/>
      <c r="O99" s="1262">
        <v>4037.5</v>
      </c>
      <c r="P99" s="1262"/>
    </row>
    <row r="100" spans="1:16" s="62" customFormat="1" ht="20.7" customHeight="1" x14ac:dyDescent="0.3">
      <c r="E100" s="11"/>
      <c r="F100" s="11"/>
      <c r="G100" s="1172"/>
      <c r="H100" s="1172"/>
      <c r="I100" s="69"/>
      <c r="J100" s="69"/>
      <c r="K100" s="1262"/>
      <c r="L100" s="1262"/>
      <c r="M100" s="1262"/>
      <c r="N100" s="1262"/>
      <c r="O100" s="1262"/>
      <c r="P100" s="1262"/>
    </row>
    <row r="101" spans="1:16" s="62" customFormat="1" ht="22.5" customHeight="1" x14ac:dyDescent="0.3">
      <c r="A101" s="1248" t="s">
        <v>40</v>
      </c>
      <c r="B101" s="1248"/>
      <c r="C101" s="1248"/>
      <c r="D101" s="1248"/>
      <c r="E101" s="1248"/>
      <c r="F101" s="1248"/>
      <c r="G101" s="1248"/>
      <c r="H101" s="1248"/>
      <c r="I101" s="1248"/>
      <c r="J101" s="1248"/>
      <c r="K101" s="1248"/>
      <c r="L101" s="1248"/>
      <c r="M101" s="1248"/>
      <c r="N101" s="1248"/>
      <c r="O101" s="1248"/>
      <c r="P101" s="1248"/>
    </row>
    <row r="102" spans="1:16" s="62" customFormat="1" ht="19.95" customHeight="1" x14ac:dyDescent="0.3">
      <c r="A102" s="1263" t="s">
        <v>1</v>
      </c>
      <c r="B102" s="1263"/>
      <c r="C102" s="1263"/>
      <c r="D102" s="1263"/>
      <c r="E102" s="1263" t="s">
        <v>0</v>
      </c>
      <c r="F102" s="1263"/>
      <c r="G102" s="1263"/>
      <c r="H102" s="1263"/>
      <c r="I102" s="1339" t="s">
        <v>43</v>
      </c>
      <c r="J102" s="1339" t="s">
        <v>42</v>
      </c>
      <c r="K102" s="1339" t="s">
        <v>73</v>
      </c>
      <c r="L102" s="73">
        <v>2024</v>
      </c>
      <c r="M102" s="1339" t="s">
        <v>170</v>
      </c>
      <c r="N102" s="65">
        <v>2025</v>
      </c>
      <c r="O102" s="65">
        <v>2026</v>
      </c>
      <c r="P102" s="65">
        <v>2027</v>
      </c>
    </row>
    <row r="103" spans="1:16" s="62" customFormat="1" ht="63" customHeight="1" x14ac:dyDescent="0.3">
      <c r="A103" s="1263"/>
      <c r="B103" s="1263"/>
      <c r="C103" s="1263"/>
      <c r="D103" s="1263"/>
      <c r="E103" s="65" t="s">
        <v>44</v>
      </c>
      <c r="F103" s="65" t="s">
        <v>38</v>
      </c>
      <c r="G103" s="77" t="s">
        <v>13</v>
      </c>
      <c r="H103" s="34" t="s">
        <v>39</v>
      </c>
      <c r="I103" s="1339"/>
      <c r="J103" s="1339"/>
      <c r="K103" s="1339"/>
      <c r="L103" s="92" t="s">
        <v>41</v>
      </c>
      <c r="M103" s="1339"/>
      <c r="N103" s="516" t="s">
        <v>13</v>
      </c>
      <c r="O103" s="77" t="s">
        <v>14</v>
      </c>
      <c r="P103" s="77" t="s">
        <v>14</v>
      </c>
    </row>
    <row r="104" spans="1:16" s="62" customFormat="1" ht="15.6" x14ac:dyDescent="0.3">
      <c r="A104" s="1246">
        <v>1</v>
      </c>
      <c r="B104" s="1341"/>
      <c r="C104" s="1341"/>
      <c r="D104" s="1247"/>
      <c r="E104" s="65">
        <v>2</v>
      </c>
      <c r="F104" s="65">
        <v>3</v>
      </c>
      <c r="G104" s="65">
        <v>4</v>
      </c>
      <c r="H104" s="65">
        <v>5</v>
      </c>
      <c r="I104" s="65">
        <v>6</v>
      </c>
      <c r="J104" s="65">
        <v>7</v>
      </c>
      <c r="K104" s="65">
        <v>8</v>
      </c>
      <c r="L104" s="65">
        <v>9</v>
      </c>
      <c r="M104" s="65" t="s">
        <v>45</v>
      </c>
      <c r="N104" s="65">
        <v>11</v>
      </c>
      <c r="O104" s="65">
        <v>12</v>
      </c>
      <c r="P104" s="65">
        <v>13</v>
      </c>
    </row>
    <row r="105" spans="1:16" s="62" customFormat="1" ht="15.6" customHeight="1" x14ac:dyDescent="0.3">
      <c r="A105" s="1265"/>
      <c r="B105" s="1332"/>
      <c r="C105" s="1332"/>
      <c r="D105" s="1266"/>
      <c r="E105" s="83"/>
      <c r="F105" s="83"/>
      <c r="G105" s="83"/>
      <c r="H105" s="83"/>
      <c r="I105" s="93"/>
      <c r="J105" s="83"/>
      <c r="K105" s="93"/>
      <c r="L105" s="83"/>
      <c r="M105" s="93"/>
      <c r="N105" s="71"/>
      <c r="O105" s="71"/>
      <c r="P105" s="70"/>
    </row>
    <row r="106" spans="1:16" s="62" customFormat="1" ht="14.4" customHeight="1" x14ac:dyDescent="0.3"/>
    <row r="107" spans="1:16" s="48" customFormat="1" ht="14.4" customHeight="1" x14ac:dyDescent="0.3">
      <c r="A107" s="1112" t="s">
        <v>46</v>
      </c>
      <c r="B107" s="1113"/>
      <c r="C107" s="1113"/>
      <c r="D107" s="1113"/>
      <c r="E107" s="1113"/>
      <c r="F107" s="1113"/>
      <c r="G107" s="1113"/>
      <c r="H107" s="1113"/>
      <c r="I107" s="1113"/>
      <c r="J107" s="1113"/>
      <c r="K107" s="1113"/>
      <c r="L107" s="1113"/>
      <c r="M107" s="1113"/>
      <c r="N107" s="1113"/>
      <c r="O107" s="1113"/>
      <c r="P107" s="1114"/>
    </row>
    <row r="108" spans="1:16" s="48" customFormat="1" ht="24.6" customHeight="1" x14ac:dyDescent="0.3">
      <c r="A108" s="1115" t="s">
        <v>47</v>
      </c>
      <c r="B108" s="2658"/>
      <c r="C108" s="2658"/>
      <c r="D108" s="2658"/>
      <c r="E108" s="2658"/>
      <c r="F108" s="2658"/>
      <c r="G108" s="2658"/>
      <c r="H108" s="2658"/>
      <c r="I108" s="2658"/>
      <c r="J108" s="2658"/>
      <c r="K108" s="2658"/>
      <c r="L108" s="2658"/>
      <c r="M108" s="2658"/>
      <c r="N108" s="2658"/>
      <c r="O108" s="2658"/>
      <c r="P108" s="1117"/>
    </row>
    <row r="109" spans="1:16" s="48" customFormat="1" ht="24.6" customHeight="1" x14ac:dyDescent="0.3">
      <c r="A109" s="1115" t="s">
        <v>48</v>
      </c>
      <c r="B109" s="2658"/>
      <c r="C109" s="2658"/>
      <c r="D109" s="2658"/>
      <c r="E109" s="2658"/>
      <c r="F109" s="2658"/>
      <c r="G109" s="2658"/>
      <c r="H109" s="2658"/>
      <c r="I109" s="2658"/>
      <c r="J109" s="2658"/>
      <c r="K109" s="2658"/>
      <c r="L109" s="2658"/>
      <c r="M109" s="2658"/>
      <c r="N109" s="2658"/>
      <c r="O109" s="2658"/>
      <c r="P109" s="1117"/>
    </row>
    <row r="110" spans="1:16" s="48" customFormat="1" ht="24.6" customHeight="1" x14ac:dyDescent="0.3">
      <c r="A110" s="1136" t="s">
        <v>49</v>
      </c>
      <c r="B110" s="1137"/>
      <c r="C110" s="1137"/>
      <c r="D110" s="1137"/>
      <c r="E110" s="1137"/>
      <c r="F110" s="1137"/>
      <c r="G110" s="1137"/>
      <c r="H110" s="1137"/>
      <c r="I110" s="1137"/>
      <c r="J110" s="1137"/>
      <c r="K110" s="1137"/>
      <c r="L110" s="1137"/>
      <c r="M110" s="1137"/>
      <c r="N110" s="1137"/>
      <c r="O110" s="1137"/>
      <c r="P110" s="1138"/>
    </row>
    <row r="111" spans="1:16" s="62" customFormat="1" ht="15.6" x14ac:dyDescent="0.3"/>
    <row r="112" spans="1:16" s="62" customFormat="1" ht="37.5" customHeight="1" x14ac:dyDescent="0.3">
      <c r="A112" s="1340" t="s">
        <v>67</v>
      </c>
      <c r="B112" s="1340"/>
      <c r="C112" s="1340"/>
      <c r="D112" s="1340"/>
      <c r="E112" s="1340"/>
      <c r="F112" s="1340"/>
      <c r="G112" s="1340"/>
      <c r="H112" s="1340"/>
      <c r="I112" s="1340"/>
      <c r="J112" s="1340"/>
      <c r="K112" s="1340"/>
      <c r="L112" s="1340"/>
      <c r="M112" s="1340"/>
      <c r="N112" s="1340"/>
      <c r="O112" s="1340"/>
      <c r="P112" s="1340"/>
    </row>
  </sheetData>
  <mergeCells count="284">
    <mergeCell ref="C84:I84"/>
    <mergeCell ref="A109:P109"/>
    <mergeCell ref="A110:P110"/>
    <mergeCell ref="A112:P112"/>
    <mergeCell ref="A104:D104"/>
    <mergeCell ref="A105:D105"/>
    <mergeCell ref="A107:P107"/>
    <mergeCell ref="A108:P108"/>
    <mergeCell ref="A101:P101"/>
    <mergeCell ref="A102:D103"/>
    <mergeCell ref="E102:H102"/>
    <mergeCell ref="I102:I103"/>
    <mergeCell ref="J102:J103"/>
    <mergeCell ref="K102:K103"/>
    <mergeCell ref="M102:M103"/>
    <mergeCell ref="A99:D99"/>
    <mergeCell ref="G99:H99"/>
    <mergeCell ref="K99:L99"/>
    <mergeCell ref="M99:N99"/>
    <mergeCell ref="O99:P99"/>
    <mergeCell ref="G100:H100"/>
    <mergeCell ref="K100:L100"/>
    <mergeCell ref="M100:N100"/>
    <mergeCell ref="O100:P100"/>
    <mergeCell ref="A97:D97"/>
    <mergeCell ref="G97:H97"/>
    <mergeCell ref="K97:L97"/>
    <mergeCell ref="M97:N97"/>
    <mergeCell ref="O97:P97"/>
    <mergeCell ref="A98:D98"/>
    <mergeCell ref="G98:H98"/>
    <mergeCell ref="K98:L98"/>
    <mergeCell ref="M98:N98"/>
    <mergeCell ref="O98:P98"/>
    <mergeCell ref="A95:D95"/>
    <mergeCell ref="G95:H95"/>
    <mergeCell ref="K95:L95"/>
    <mergeCell ref="M95:N95"/>
    <mergeCell ref="O95:P95"/>
    <mergeCell ref="A96:D96"/>
    <mergeCell ref="G96:H96"/>
    <mergeCell ref="K96:L96"/>
    <mergeCell ref="M96:N96"/>
    <mergeCell ref="O96:P96"/>
    <mergeCell ref="A93:D93"/>
    <mergeCell ref="G93:H93"/>
    <mergeCell ref="K93:L93"/>
    <mergeCell ref="M93:N93"/>
    <mergeCell ref="O93:P93"/>
    <mergeCell ref="A94:D94"/>
    <mergeCell ref="G94:H94"/>
    <mergeCell ref="K94:L94"/>
    <mergeCell ref="M94:N94"/>
    <mergeCell ref="O94:P94"/>
    <mergeCell ref="A91:D91"/>
    <mergeCell ref="G91:H91"/>
    <mergeCell ref="K91:L91"/>
    <mergeCell ref="M91:N91"/>
    <mergeCell ref="O91:P91"/>
    <mergeCell ref="A92:D92"/>
    <mergeCell ref="G92:H92"/>
    <mergeCell ref="K92:L92"/>
    <mergeCell ref="M92:N92"/>
    <mergeCell ref="O92:P92"/>
    <mergeCell ref="G89:H89"/>
    <mergeCell ref="K89:L89"/>
    <mergeCell ref="M89:N89"/>
    <mergeCell ref="O89:P89"/>
    <mergeCell ref="A90:D90"/>
    <mergeCell ref="G90:H90"/>
    <mergeCell ref="K90:L90"/>
    <mergeCell ref="M90:N90"/>
    <mergeCell ref="O90:P90"/>
    <mergeCell ref="A86:P86"/>
    <mergeCell ref="A87:D88"/>
    <mergeCell ref="E87:F87"/>
    <mergeCell ref="G87:H87"/>
    <mergeCell ref="K87:L87"/>
    <mergeCell ref="M87:N87"/>
    <mergeCell ref="O87:P87"/>
    <mergeCell ref="G88:H88"/>
    <mergeCell ref="K88:L88"/>
    <mergeCell ref="M88:N88"/>
    <mergeCell ref="O88:P88"/>
    <mergeCell ref="C79:I79"/>
    <mergeCell ref="C80:I80"/>
    <mergeCell ref="C81:I81"/>
    <mergeCell ref="C82:I82"/>
    <mergeCell ref="A74:P74"/>
    <mergeCell ref="A75:A76"/>
    <mergeCell ref="B75:B76"/>
    <mergeCell ref="C75:I76"/>
    <mergeCell ref="J75:J76"/>
    <mergeCell ref="C77:I77"/>
    <mergeCell ref="C78:I78"/>
    <mergeCell ref="A77:A80"/>
    <mergeCell ref="A81:A83"/>
    <mergeCell ref="C83:I83"/>
    <mergeCell ref="A70:P70"/>
    <mergeCell ref="A71:C71"/>
    <mergeCell ref="D71:P71"/>
    <mergeCell ref="A72:C72"/>
    <mergeCell ref="D72:P72"/>
    <mergeCell ref="A73:C73"/>
    <mergeCell ref="D73:P73"/>
    <mergeCell ref="A67:B67"/>
    <mergeCell ref="C67:N67"/>
    <mergeCell ref="O67:P67"/>
    <mergeCell ref="A68:B68"/>
    <mergeCell ref="C68:N68"/>
    <mergeCell ref="O68:P68"/>
    <mergeCell ref="A63:B63"/>
    <mergeCell ref="A64:P64"/>
    <mergeCell ref="A65:B65"/>
    <mergeCell ref="C65:N65"/>
    <mergeCell ref="O65:P65"/>
    <mergeCell ref="A66:B66"/>
    <mergeCell ref="C66:N66"/>
    <mergeCell ref="O66:P66"/>
    <mergeCell ref="A60:B60"/>
    <mergeCell ref="I60:J60"/>
    <mergeCell ref="A61:B61"/>
    <mergeCell ref="I61:J61"/>
    <mergeCell ref="A62:B62"/>
    <mergeCell ref="I62:J62"/>
    <mergeCell ref="A57:B57"/>
    <mergeCell ref="I57:J57"/>
    <mergeCell ref="A58:B58"/>
    <mergeCell ref="I58:J58"/>
    <mergeCell ref="A59:B59"/>
    <mergeCell ref="I59:J59"/>
    <mergeCell ref="A53:B53"/>
    <mergeCell ref="A54:B54"/>
    <mergeCell ref="I54:J54"/>
    <mergeCell ref="A55:B55"/>
    <mergeCell ref="I55:J55"/>
    <mergeCell ref="A56:B56"/>
    <mergeCell ref="I56:J56"/>
    <mergeCell ref="A49:B49"/>
    <mergeCell ref="I49:J49"/>
    <mergeCell ref="A50:B50"/>
    <mergeCell ref="I50:J50"/>
    <mergeCell ref="A51:B51"/>
    <mergeCell ref="A52:B52"/>
    <mergeCell ref="I52:J52"/>
    <mergeCell ref="A45:P45"/>
    <mergeCell ref="A46:B47"/>
    <mergeCell ref="C46:H46"/>
    <mergeCell ref="I46:J47"/>
    <mergeCell ref="A48:B48"/>
    <mergeCell ref="I48:J48"/>
    <mergeCell ref="A42:C42"/>
    <mergeCell ref="E42:F42"/>
    <mergeCell ref="G42:H42"/>
    <mergeCell ref="A43:C43"/>
    <mergeCell ref="E43:F43"/>
    <mergeCell ref="G43:H43"/>
    <mergeCell ref="A40:C40"/>
    <mergeCell ref="E40:F40"/>
    <mergeCell ref="G40:H40"/>
    <mergeCell ref="A41:C41"/>
    <mergeCell ref="E41:F41"/>
    <mergeCell ref="G41:H41"/>
    <mergeCell ref="A38:C38"/>
    <mergeCell ref="E38:F38"/>
    <mergeCell ref="G38:H38"/>
    <mergeCell ref="A39:C39"/>
    <mergeCell ref="E39:F39"/>
    <mergeCell ref="G39:H39"/>
    <mergeCell ref="A36:C36"/>
    <mergeCell ref="E36:F36"/>
    <mergeCell ref="G36:H36"/>
    <mergeCell ref="A37:C37"/>
    <mergeCell ref="E37:F37"/>
    <mergeCell ref="G37:H37"/>
    <mergeCell ref="A29:B29"/>
    <mergeCell ref="G29:H29"/>
    <mergeCell ref="K29:L29"/>
    <mergeCell ref="M29:N29"/>
    <mergeCell ref="O29:P29"/>
    <mergeCell ref="A34:C34"/>
    <mergeCell ref="E34:F34"/>
    <mergeCell ref="G34:H34"/>
    <mergeCell ref="A35:C35"/>
    <mergeCell ref="E35:F35"/>
    <mergeCell ref="G35:H35"/>
    <mergeCell ref="A31:P31"/>
    <mergeCell ref="A32:C33"/>
    <mergeCell ref="D32:F32"/>
    <mergeCell ref="G32:J32"/>
    <mergeCell ref="K32:M32"/>
    <mergeCell ref="N32:P32"/>
    <mergeCell ref="E33:F33"/>
    <mergeCell ref="G33:H33"/>
    <mergeCell ref="A27:B27"/>
    <mergeCell ref="G27:H27"/>
    <mergeCell ref="K27:L27"/>
    <mergeCell ref="M27:N27"/>
    <mergeCell ref="O27:P27"/>
    <mergeCell ref="A28:B28"/>
    <mergeCell ref="G28:H28"/>
    <mergeCell ref="K28:L28"/>
    <mergeCell ref="M28:N28"/>
    <mergeCell ref="O28:P28"/>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21:B21"/>
    <mergeCell ref="G21:H21"/>
    <mergeCell ref="K21:L21"/>
    <mergeCell ref="M21:N21"/>
    <mergeCell ref="O21:P21"/>
    <mergeCell ref="A22:B22"/>
    <mergeCell ref="G22:H22"/>
    <mergeCell ref="K22:L22"/>
    <mergeCell ref="M22:N22"/>
    <mergeCell ref="O22:P22"/>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3"/>
  <sheetViews>
    <sheetView topLeftCell="A74" zoomScale="85" zoomScaleNormal="85" workbookViewId="0">
      <selection activeCell="K90" sqref="K90:L90"/>
    </sheetView>
  </sheetViews>
  <sheetFormatPr defaultRowHeight="14.4" x14ac:dyDescent="0.3"/>
  <cols>
    <col min="10" max="10" width="10.33203125" customWidth="1"/>
  </cols>
  <sheetData>
    <row r="1" spans="1:16" ht="15.6" x14ac:dyDescent="0.3">
      <c r="A1" s="49"/>
      <c r="B1" s="50"/>
      <c r="C1" s="50"/>
      <c r="D1" s="50"/>
      <c r="E1" s="50"/>
      <c r="F1" s="50"/>
      <c r="G1" s="50"/>
      <c r="H1" s="50"/>
      <c r="I1" s="50"/>
      <c r="J1" s="50"/>
      <c r="K1" s="50"/>
      <c r="L1" s="50"/>
      <c r="M1" s="50"/>
      <c r="N1" s="1164" t="s">
        <v>68</v>
      </c>
      <c r="O1" s="1164"/>
      <c r="P1" s="1164"/>
    </row>
    <row r="2" spans="1:16" ht="17.399999999999999" x14ac:dyDescent="0.3">
      <c r="A2" s="19"/>
      <c r="B2" s="1"/>
      <c r="C2" s="1"/>
      <c r="D2" s="1"/>
      <c r="E2" s="1080" t="s">
        <v>30</v>
      </c>
      <c r="F2" s="1080"/>
      <c r="G2" s="1080"/>
      <c r="H2" s="1080"/>
      <c r="I2" s="1080"/>
      <c r="J2" s="1080"/>
      <c r="K2" s="1"/>
      <c r="L2" s="1"/>
      <c r="M2" s="1"/>
      <c r="N2" s="1"/>
      <c r="O2" s="1"/>
      <c r="P2" s="1"/>
    </row>
    <row r="3" spans="1:16" ht="17.399999999999999" x14ac:dyDescent="0.3">
      <c r="A3" s="19"/>
      <c r="B3" s="1"/>
      <c r="C3" s="1"/>
      <c r="D3" s="1080" t="s">
        <v>74</v>
      </c>
      <c r="E3" s="1080"/>
      <c r="F3" s="1080"/>
      <c r="G3" s="1080"/>
      <c r="H3" s="1080"/>
      <c r="I3" s="1080"/>
      <c r="J3" s="1080"/>
      <c r="K3" s="1080"/>
      <c r="L3" s="1080"/>
      <c r="M3" s="1"/>
      <c r="N3" s="1"/>
      <c r="O3" s="1"/>
      <c r="P3" s="1"/>
    </row>
    <row r="4" spans="1:16" ht="17.399999999999999" x14ac:dyDescent="0.3">
      <c r="A4" s="19"/>
      <c r="B4" s="1"/>
      <c r="C4" s="1"/>
      <c r="D4" s="554"/>
      <c r="E4" s="554"/>
      <c r="F4" s="554"/>
      <c r="G4" s="554"/>
      <c r="H4" s="554"/>
      <c r="I4" s="554"/>
      <c r="J4" s="554"/>
      <c r="K4" s="554"/>
      <c r="L4" s="554"/>
      <c r="M4" s="1"/>
      <c r="N4" s="1"/>
      <c r="O4" s="1"/>
      <c r="P4" s="1"/>
    </row>
    <row r="5" spans="1:16" ht="15.6" x14ac:dyDescent="0.3">
      <c r="A5" s="19"/>
      <c r="B5" s="1"/>
      <c r="C5" s="1"/>
      <c r="D5" s="1"/>
      <c r="E5" s="1"/>
      <c r="F5" s="1"/>
      <c r="G5" s="1"/>
      <c r="H5" s="1"/>
      <c r="I5" s="1"/>
      <c r="J5" s="1"/>
      <c r="K5" s="1"/>
      <c r="L5" s="1"/>
      <c r="M5" s="1"/>
      <c r="N5" s="1"/>
      <c r="O5" s="1"/>
      <c r="P5" s="552" t="s">
        <v>0</v>
      </c>
    </row>
    <row r="6" spans="1:16" ht="15.6" x14ac:dyDescent="0.3">
      <c r="A6" s="1165" t="s">
        <v>31</v>
      </c>
      <c r="B6" s="1165"/>
      <c r="C6" s="1165"/>
      <c r="D6" s="1165" t="s">
        <v>171</v>
      </c>
      <c r="E6" s="1165"/>
      <c r="F6" s="1165"/>
      <c r="G6" s="1165"/>
      <c r="H6" s="1165"/>
      <c r="I6" s="1165"/>
      <c r="J6" s="1165"/>
      <c r="K6" s="1165"/>
      <c r="L6" s="1165"/>
      <c r="M6" s="1165"/>
      <c r="N6" s="1165"/>
      <c r="O6" s="1165"/>
      <c r="P6" s="548">
        <v>1</v>
      </c>
    </row>
    <row r="7" spans="1:16" ht="15.6" x14ac:dyDescent="0.3">
      <c r="A7" s="1165" t="s">
        <v>32</v>
      </c>
      <c r="B7" s="1165"/>
      <c r="C7" s="1165"/>
      <c r="D7" s="1165" t="s">
        <v>76</v>
      </c>
      <c r="E7" s="1165"/>
      <c r="F7" s="1165"/>
      <c r="G7" s="1165"/>
      <c r="H7" s="1165"/>
      <c r="I7" s="1165"/>
      <c r="J7" s="1165"/>
      <c r="K7" s="1165"/>
      <c r="L7" s="1165"/>
      <c r="M7" s="1165"/>
      <c r="N7" s="1165"/>
      <c r="O7" s="1165"/>
      <c r="P7" s="18" t="s">
        <v>77</v>
      </c>
    </row>
    <row r="8" spans="1:16" ht="15.6" x14ac:dyDescent="0.3">
      <c r="A8" s="1165" t="s">
        <v>33</v>
      </c>
      <c r="B8" s="1165"/>
      <c r="C8" s="1165"/>
      <c r="D8" s="1130"/>
      <c r="E8" s="1130"/>
      <c r="F8" s="1130"/>
      <c r="G8" s="1130"/>
      <c r="H8" s="1130"/>
      <c r="I8" s="1130"/>
      <c r="J8" s="1130"/>
      <c r="K8" s="1130"/>
      <c r="L8" s="1130"/>
      <c r="M8" s="1130"/>
      <c r="N8" s="1130"/>
      <c r="O8" s="1130"/>
      <c r="P8" s="18"/>
    </row>
    <row r="9" spans="1:16" ht="15.6" x14ac:dyDescent="0.3">
      <c r="A9" s="19"/>
      <c r="B9" s="1"/>
      <c r="C9" s="1"/>
      <c r="D9" s="1"/>
      <c r="E9" s="1"/>
      <c r="F9" s="1"/>
      <c r="G9" s="1"/>
      <c r="H9" s="1"/>
      <c r="I9" s="1"/>
      <c r="J9" s="1"/>
      <c r="K9" s="1"/>
      <c r="L9" s="1"/>
      <c r="M9" s="1"/>
      <c r="N9" s="1"/>
      <c r="O9" s="1"/>
      <c r="P9" s="1"/>
    </row>
    <row r="10" spans="1:16" ht="15.6" x14ac:dyDescent="0.3">
      <c r="A10" s="1096" t="s">
        <v>78</v>
      </c>
      <c r="B10" s="1098"/>
      <c r="C10" s="1098"/>
      <c r="D10" s="1098"/>
      <c r="E10" s="1098"/>
      <c r="F10" s="1098"/>
      <c r="G10" s="1098"/>
      <c r="H10" s="1098"/>
      <c r="I10" s="1098"/>
      <c r="J10" s="1098"/>
      <c r="K10" s="1098"/>
      <c r="L10" s="1098"/>
      <c r="M10" s="1098"/>
      <c r="N10" s="1098"/>
      <c r="O10" s="1098"/>
      <c r="P10" s="1097"/>
    </row>
    <row r="11" spans="1:16" ht="15.6" x14ac:dyDescent="0.3">
      <c r="A11" s="563"/>
      <c r="B11" s="564"/>
      <c r="C11" s="564"/>
      <c r="D11" s="564"/>
      <c r="E11" s="564"/>
      <c r="F11" s="564"/>
      <c r="G11" s="564"/>
      <c r="H11" s="564"/>
      <c r="I11" s="564"/>
      <c r="J11" s="564"/>
      <c r="K11" s="564"/>
      <c r="L11" s="564"/>
      <c r="M11" s="564"/>
      <c r="N11" s="564"/>
      <c r="O11" s="564"/>
      <c r="P11" s="564"/>
    </row>
    <row r="12" spans="1:16" ht="15.6" x14ac:dyDescent="0.3">
      <c r="A12" s="1121" t="s">
        <v>1</v>
      </c>
      <c r="B12" s="1122"/>
      <c r="C12" s="1122"/>
      <c r="D12" s="1123"/>
      <c r="E12" s="1077" t="s">
        <v>0</v>
      </c>
      <c r="F12" s="1078"/>
      <c r="G12" s="1131">
        <v>2022</v>
      </c>
      <c r="H12" s="1131"/>
      <c r="I12" s="553">
        <v>2023</v>
      </c>
      <c r="J12" s="553">
        <v>2024</v>
      </c>
      <c r="K12" s="1171">
        <v>2025</v>
      </c>
      <c r="L12" s="1171"/>
      <c r="M12" s="1171">
        <v>2026</v>
      </c>
      <c r="N12" s="1171"/>
      <c r="O12" s="1171">
        <v>2027</v>
      </c>
      <c r="P12" s="1171"/>
    </row>
    <row r="13" spans="1:16" ht="15.6" x14ac:dyDescent="0.3">
      <c r="A13" s="1124"/>
      <c r="B13" s="1125"/>
      <c r="C13" s="1125"/>
      <c r="D13" s="1126"/>
      <c r="E13" s="548" t="s">
        <v>35</v>
      </c>
      <c r="F13" s="545" t="s">
        <v>36</v>
      </c>
      <c r="G13" s="1166" t="s">
        <v>11</v>
      </c>
      <c r="H13" s="1167"/>
      <c r="I13" s="566" t="s">
        <v>11</v>
      </c>
      <c r="J13" s="566" t="s">
        <v>12</v>
      </c>
      <c r="K13" s="1166" t="s">
        <v>13</v>
      </c>
      <c r="L13" s="1167"/>
      <c r="M13" s="1166" t="s">
        <v>14</v>
      </c>
      <c r="N13" s="1167"/>
      <c r="O13" s="1166" t="s">
        <v>14</v>
      </c>
      <c r="P13" s="1167"/>
    </row>
    <row r="14" spans="1:16" ht="15.6" x14ac:dyDescent="0.3">
      <c r="A14" s="1158" t="s">
        <v>37</v>
      </c>
      <c r="B14" s="1158"/>
      <c r="C14" s="1158"/>
      <c r="D14" s="1158"/>
      <c r="E14" s="548">
        <v>4</v>
      </c>
      <c r="F14" s="548"/>
      <c r="G14" s="1168">
        <f>G15+G16+G17+G18+G19+G20+G21</f>
        <v>26589.599999999999</v>
      </c>
      <c r="H14" s="1169"/>
      <c r="I14" s="560">
        <f>SUM(I15:I21)</f>
        <v>32447.4</v>
      </c>
      <c r="J14" s="560">
        <f>SUM(J15:J21)</f>
        <v>296754</v>
      </c>
      <c r="K14" s="1169">
        <f>K15+K16+K17+K18+K19+K20+K21</f>
        <v>41591.700000000004</v>
      </c>
      <c r="L14" s="1170"/>
      <c r="M14" s="1169">
        <f>M15+M16+M17+M18+M19+M20+M21</f>
        <v>41591.700000000004</v>
      </c>
      <c r="N14" s="1170"/>
      <c r="O14" s="1169">
        <f>O15+O16+O17+O18+O19+O20+O21</f>
        <v>41591.700000000004</v>
      </c>
      <c r="P14" s="1170"/>
    </row>
    <row r="15" spans="1:16" ht="15.6" x14ac:dyDescent="0.3">
      <c r="A15" s="1165" t="s">
        <v>79</v>
      </c>
      <c r="B15" s="1165"/>
      <c r="C15" s="1165"/>
      <c r="D15" s="1165"/>
      <c r="E15" s="548"/>
      <c r="F15" s="548">
        <v>21</v>
      </c>
      <c r="G15" s="1166">
        <f>G88</f>
        <v>18431.900000000001</v>
      </c>
      <c r="H15" s="1167"/>
      <c r="I15" s="51">
        <f>I88</f>
        <v>28735.9</v>
      </c>
      <c r="J15" s="51">
        <f>J88</f>
        <v>32337.1</v>
      </c>
      <c r="K15" s="1166">
        <f>K88</f>
        <v>33174.800000000003</v>
      </c>
      <c r="L15" s="1167"/>
      <c r="M15" s="1166">
        <f>M88</f>
        <v>33174.800000000003</v>
      </c>
      <c r="N15" s="1167"/>
      <c r="O15" s="1166">
        <f>O88</f>
        <v>33174.800000000003</v>
      </c>
      <c r="P15" s="1167"/>
    </row>
    <row r="16" spans="1:16" ht="15.6" x14ac:dyDescent="0.3">
      <c r="A16" s="1165" t="s">
        <v>138</v>
      </c>
      <c r="B16" s="1165"/>
      <c r="C16" s="1165"/>
      <c r="D16" s="1165"/>
      <c r="E16" s="548"/>
      <c r="F16" s="548">
        <v>22</v>
      </c>
      <c r="G16" s="1166">
        <f>G92+G129</f>
        <v>5148.5</v>
      </c>
      <c r="H16" s="1167"/>
      <c r="I16" s="555">
        <f>I92+I129</f>
        <v>2256</v>
      </c>
      <c r="J16" s="555">
        <f>J92+J129</f>
        <v>7145.9</v>
      </c>
      <c r="K16" s="1172">
        <f>K92+K129</f>
        <v>6278.9</v>
      </c>
      <c r="L16" s="1172"/>
      <c r="M16" s="1172">
        <f t="shared" ref="M16" si="0">M92+M129</f>
        <v>6278.9</v>
      </c>
      <c r="N16" s="1172"/>
      <c r="O16" s="1172">
        <f t="shared" ref="O16" si="1">O92+O129</f>
        <v>6278.9</v>
      </c>
      <c r="P16" s="1172"/>
    </row>
    <row r="17" spans="1:16" ht="15.6" x14ac:dyDescent="0.3">
      <c r="A17" s="1165" t="s">
        <v>172</v>
      </c>
      <c r="B17" s="1165"/>
      <c r="C17" s="1165"/>
      <c r="D17" s="1165"/>
      <c r="E17" s="548"/>
      <c r="F17" s="548">
        <v>26</v>
      </c>
      <c r="G17" s="1166">
        <f>G126</f>
        <v>0</v>
      </c>
      <c r="H17" s="1167"/>
      <c r="I17" s="555">
        <f>I126</f>
        <v>0</v>
      </c>
      <c r="J17" s="555">
        <f>J126</f>
        <v>256000</v>
      </c>
      <c r="K17" s="1172">
        <f>K126</f>
        <v>0</v>
      </c>
      <c r="L17" s="1172"/>
      <c r="M17" s="1172">
        <f>M126</f>
        <v>0</v>
      </c>
      <c r="N17" s="1172"/>
      <c r="O17" s="1172">
        <f>O126</f>
        <v>0</v>
      </c>
      <c r="P17" s="1172"/>
    </row>
    <row r="18" spans="1:16" ht="15.6" x14ac:dyDescent="0.3">
      <c r="A18" s="1165" t="s">
        <v>155</v>
      </c>
      <c r="B18" s="1165"/>
      <c r="C18" s="1165"/>
      <c r="D18" s="1165"/>
      <c r="E18" s="548"/>
      <c r="F18" s="548">
        <v>27</v>
      </c>
      <c r="G18" s="1166">
        <f>G107</f>
        <v>838</v>
      </c>
      <c r="H18" s="1167"/>
      <c r="I18" s="555">
        <f>I107</f>
        <v>311.39999999999998</v>
      </c>
      <c r="J18" s="555">
        <f>J107</f>
        <v>476</v>
      </c>
      <c r="K18" s="1172">
        <f>K107</f>
        <v>450</v>
      </c>
      <c r="L18" s="1172"/>
      <c r="M18" s="1172">
        <f>M107</f>
        <v>450</v>
      </c>
      <c r="N18" s="1172"/>
      <c r="O18" s="1172">
        <f>O107</f>
        <v>450</v>
      </c>
      <c r="P18" s="1172"/>
    </row>
    <row r="19" spans="1:16" ht="15.6" x14ac:dyDescent="0.3">
      <c r="A19" s="1165" t="s">
        <v>82</v>
      </c>
      <c r="B19" s="1165"/>
      <c r="C19" s="1165"/>
      <c r="D19" s="1165"/>
      <c r="E19" s="548"/>
      <c r="F19" s="548">
        <v>28</v>
      </c>
      <c r="G19" s="1166">
        <f>G112</f>
        <v>1289.5999999999999</v>
      </c>
      <c r="H19" s="1167"/>
      <c r="I19" s="555">
        <f>I112</f>
        <v>136.19999999999999</v>
      </c>
      <c r="J19" s="555">
        <f>J112</f>
        <v>150</v>
      </c>
      <c r="K19" s="1172">
        <f>K112</f>
        <v>408</v>
      </c>
      <c r="L19" s="1172"/>
      <c r="M19" s="1172">
        <f>M112</f>
        <v>408</v>
      </c>
      <c r="N19" s="1172"/>
      <c r="O19" s="1172">
        <f>O112</f>
        <v>408</v>
      </c>
      <c r="P19" s="1172"/>
    </row>
    <row r="20" spans="1:16" ht="15.6" x14ac:dyDescent="0.3">
      <c r="A20" s="1165" t="s">
        <v>83</v>
      </c>
      <c r="B20" s="1165"/>
      <c r="C20" s="1165"/>
      <c r="D20" s="1165"/>
      <c r="E20" s="548"/>
      <c r="F20" s="548">
        <v>31</v>
      </c>
      <c r="G20" s="1166">
        <f>G115</f>
        <v>465.5</v>
      </c>
      <c r="H20" s="1167"/>
      <c r="I20" s="555">
        <f>I115</f>
        <v>613.6</v>
      </c>
      <c r="J20" s="555">
        <f>J115</f>
        <v>312</v>
      </c>
      <c r="K20" s="1172">
        <f>K115</f>
        <v>750</v>
      </c>
      <c r="L20" s="1172"/>
      <c r="M20" s="1172">
        <f>M115</f>
        <v>750</v>
      </c>
      <c r="N20" s="1172"/>
      <c r="O20" s="1172">
        <f>O115</f>
        <v>750</v>
      </c>
      <c r="P20" s="1172"/>
    </row>
    <row r="21" spans="1:16" ht="15.6" x14ac:dyDescent="0.3">
      <c r="A21" s="1102" t="s">
        <v>84</v>
      </c>
      <c r="B21" s="1102"/>
      <c r="C21" s="1102"/>
      <c r="D21" s="1102"/>
      <c r="E21" s="548"/>
      <c r="F21" s="548">
        <v>33</v>
      </c>
      <c r="G21" s="1166">
        <f>G119</f>
        <v>416.1</v>
      </c>
      <c r="H21" s="1167"/>
      <c r="I21" s="555">
        <f>I119</f>
        <v>394.29999999999995</v>
      </c>
      <c r="J21" s="555">
        <f>J119</f>
        <v>333</v>
      </c>
      <c r="K21" s="1172">
        <f>K119</f>
        <v>530</v>
      </c>
      <c r="L21" s="1172"/>
      <c r="M21" s="1172">
        <f>M119</f>
        <v>530</v>
      </c>
      <c r="N21" s="1172"/>
      <c r="O21" s="1172">
        <f>O119</f>
        <v>530</v>
      </c>
      <c r="P21" s="1172"/>
    </row>
    <row r="22" spans="1:16" ht="15.6" x14ac:dyDescent="0.3">
      <c r="A22" s="19"/>
      <c r="B22" s="1"/>
      <c r="C22" s="1"/>
      <c r="D22" s="1"/>
      <c r="E22" s="1"/>
      <c r="F22" s="1"/>
      <c r="G22" s="1"/>
      <c r="H22" s="1"/>
      <c r="I22" s="52"/>
      <c r="J22" s="1"/>
      <c r="K22" s="1"/>
      <c r="L22" s="1"/>
      <c r="M22" s="1"/>
      <c r="N22" s="1"/>
      <c r="O22" s="1"/>
      <c r="P22" s="1"/>
    </row>
    <row r="23" spans="1:16" ht="15.6" x14ac:dyDescent="0.3">
      <c r="A23" s="1121" t="s">
        <v>1</v>
      </c>
      <c r="B23" s="1123"/>
      <c r="C23" s="1012" t="s">
        <v>0</v>
      </c>
      <c r="D23" s="1012"/>
      <c r="E23" s="1012"/>
      <c r="F23" s="1012"/>
      <c r="G23" s="1131">
        <v>2022</v>
      </c>
      <c r="H23" s="1131"/>
      <c r="I23" s="553">
        <v>2023</v>
      </c>
      <c r="J23" s="553">
        <v>2024</v>
      </c>
      <c r="K23" s="1171">
        <v>2025</v>
      </c>
      <c r="L23" s="1171"/>
      <c r="M23" s="1171">
        <v>2026</v>
      </c>
      <c r="N23" s="1171"/>
      <c r="O23" s="1171">
        <v>2027</v>
      </c>
      <c r="P23" s="1171"/>
    </row>
    <row r="24" spans="1:16" ht="15.6" x14ac:dyDescent="0.3">
      <c r="A24" s="1124"/>
      <c r="B24" s="1126"/>
      <c r="C24" s="548" t="s">
        <v>61</v>
      </c>
      <c r="D24" s="548" t="s">
        <v>62</v>
      </c>
      <c r="E24" s="548" t="s">
        <v>35</v>
      </c>
      <c r="F24" s="545" t="s">
        <v>36</v>
      </c>
      <c r="G24" s="1077" t="s">
        <v>11</v>
      </c>
      <c r="H24" s="1078"/>
      <c r="I24" s="548" t="s">
        <v>11</v>
      </c>
      <c r="J24" s="548" t="s">
        <v>12</v>
      </c>
      <c r="K24" s="1077" t="s">
        <v>13</v>
      </c>
      <c r="L24" s="1078"/>
      <c r="M24" s="1077" t="s">
        <v>14</v>
      </c>
      <c r="N24" s="1078"/>
      <c r="O24" s="1077" t="s">
        <v>14</v>
      </c>
      <c r="P24" s="1078"/>
    </row>
    <row r="25" spans="1:16" ht="15.6" x14ac:dyDescent="0.3">
      <c r="A25" s="1173" t="s">
        <v>63</v>
      </c>
      <c r="B25" s="1174"/>
      <c r="C25" s="2"/>
      <c r="D25" s="2"/>
      <c r="E25" s="2"/>
      <c r="F25" s="2"/>
      <c r="G25" s="1045">
        <f>G14</f>
        <v>26589.599999999999</v>
      </c>
      <c r="H25" s="1175"/>
      <c r="I25" s="544">
        <f>I32</f>
        <v>32447.4</v>
      </c>
      <c r="J25" s="544">
        <f>J32</f>
        <v>296754</v>
      </c>
      <c r="K25" s="1064">
        <f>K32</f>
        <v>41591.700000000004</v>
      </c>
      <c r="L25" s="1176"/>
      <c r="M25" s="1064">
        <f>M32</f>
        <v>41591.700000000004</v>
      </c>
      <c r="N25" s="1176"/>
      <c r="O25" s="1064">
        <f>O32</f>
        <v>41591.700000000004</v>
      </c>
      <c r="P25" s="1176"/>
    </row>
    <row r="26" spans="1:16" ht="15.6" x14ac:dyDescent="0.3">
      <c r="A26" s="1038" t="s">
        <v>64</v>
      </c>
      <c r="B26" s="1040"/>
      <c r="C26" s="5">
        <v>112</v>
      </c>
      <c r="D26" s="2"/>
      <c r="E26" s="2"/>
      <c r="F26" s="2"/>
      <c r="G26" s="1012"/>
      <c r="H26" s="1012"/>
      <c r="I26" s="546"/>
      <c r="J26" s="2"/>
      <c r="K26" s="1012"/>
      <c r="L26" s="1012"/>
      <c r="M26" s="1012"/>
      <c r="N26" s="1012"/>
      <c r="O26" s="1012"/>
      <c r="P26" s="1012"/>
    </row>
    <row r="27" spans="1:16" ht="15.6" x14ac:dyDescent="0.3">
      <c r="A27" s="1012"/>
      <c r="B27" s="1012"/>
      <c r="C27" s="2"/>
      <c r="D27" s="2"/>
      <c r="E27" s="2"/>
      <c r="F27" s="2"/>
      <c r="G27" s="1012"/>
      <c r="H27" s="1012"/>
      <c r="I27" s="546"/>
      <c r="J27" s="2"/>
      <c r="K27" s="1012"/>
      <c r="L27" s="1012"/>
      <c r="M27" s="1012"/>
      <c r="N27" s="1012"/>
      <c r="O27" s="1012"/>
      <c r="P27" s="1012"/>
    </row>
    <row r="28" spans="1:16" ht="15.6" x14ac:dyDescent="0.3">
      <c r="A28" s="1012"/>
      <c r="B28" s="1012"/>
      <c r="C28" s="2"/>
      <c r="D28" s="2"/>
      <c r="E28" s="2"/>
      <c r="F28" s="2"/>
      <c r="G28" s="1012"/>
      <c r="H28" s="1012"/>
      <c r="I28" s="546"/>
      <c r="J28" s="2"/>
      <c r="K28" s="1012"/>
      <c r="L28" s="1012"/>
      <c r="M28" s="1012"/>
      <c r="N28" s="1012"/>
      <c r="O28" s="1012"/>
      <c r="P28" s="1012"/>
    </row>
    <row r="29" spans="1:16" ht="15.6" x14ac:dyDescent="0.3">
      <c r="A29" s="1038" t="s">
        <v>65</v>
      </c>
      <c r="B29" s="1040"/>
      <c r="C29" s="5">
        <v>112</v>
      </c>
      <c r="D29" s="2"/>
      <c r="E29" s="2"/>
      <c r="F29" s="2"/>
      <c r="G29" s="1012"/>
      <c r="H29" s="1012"/>
      <c r="I29" s="546"/>
      <c r="J29" s="2"/>
      <c r="K29" s="1012"/>
      <c r="L29" s="1012"/>
      <c r="M29" s="1012"/>
      <c r="N29" s="1012"/>
      <c r="O29" s="1012"/>
      <c r="P29" s="1012"/>
    </row>
    <row r="30" spans="1:16" ht="15.6" x14ac:dyDescent="0.3">
      <c r="A30" s="1012"/>
      <c r="B30" s="1012"/>
      <c r="C30" s="2"/>
      <c r="D30" s="2"/>
      <c r="E30" s="2"/>
      <c r="F30" s="2"/>
      <c r="G30" s="1012"/>
      <c r="H30" s="1012"/>
      <c r="I30" s="546"/>
      <c r="J30" s="2"/>
      <c r="K30" s="1012"/>
      <c r="L30" s="1012"/>
      <c r="M30" s="1012"/>
      <c r="N30" s="1012"/>
      <c r="O30" s="1012"/>
      <c r="P30" s="1012"/>
    </row>
    <row r="31" spans="1:16" ht="15.6" x14ac:dyDescent="0.3">
      <c r="A31" s="1014"/>
      <c r="B31" s="1015"/>
      <c r="C31" s="2"/>
      <c r="D31" s="2"/>
      <c r="E31" s="2"/>
      <c r="F31" s="2"/>
      <c r="G31" s="1014"/>
      <c r="H31" s="1015"/>
      <c r="I31" s="546"/>
      <c r="J31" s="2"/>
      <c r="K31" s="1014"/>
      <c r="L31" s="1015"/>
      <c r="M31" s="1014"/>
      <c r="N31" s="1015"/>
      <c r="O31" s="1014"/>
      <c r="P31" s="1015"/>
    </row>
    <row r="32" spans="1:16" ht="15.6" x14ac:dyDescent="0.3">
      <c r="A32" s="1038" t="s">
        <v>66</v>
      </c>
      <c r="B32" s="1040"/>
      <c r="C32" s="5">
        <v>111</v>
      </c>
      <c r="D32" s="2"/>
      <c r="E32" s="2">
        <v>4</v>
      </c>
      <c r="F32" s="2">
        <v>1</v>
      </c>
      <c r="G32" s="1041">
        <f>G14</f>
        <v>26589.599999999999</v>
      </c>
      <c r="H32" s="1015"/>
      <c r="I32" s="542">
        <f>I14</f>
        <v>32447.4</v>
      </c>
      <c r="J32" s="542">
        <f>J14</f>
        <v>296754</v>
      </c>
      <c r="K32" s="1041">
        <f>K14</f>
        <v>41591.700000000004</v>
      </c>
      <c r="L32" s="1015"/>
      <c r="M32" s="1041">
        <f>M14</f>
        <v>41591.700000000004</v>
      </c>
      <c r="N32" s="1015"/>
      <c r="O32" s="1041">
        <f>O14</f>
        <v>41591.700000000004</v>
      </c>
      <c r="P32" s="1015"/>
    </row>
    <row r="33" spans="1:16" ht="15.6" x14ac:dyDescent="0.3">
      <c r="A33" s="1014"/>
      <c r="B33" s="1015"/>
      <c r="C33" s="2"/>
      <c r="D33" s="2"/>
      <c r="E33" s="2"/>
      <c r="F33" s="2"/>
      <c r="G33" s="1077"/>
      <c r="H33" s="1078"/>
      <c r="I33" s="548"/>
      <c r="J33" s="2"/>
      <c r="K33" s="1014"/>
      <c r="L33" s="1015"/>
      <c r="M33" s="1014"/>
      <c r="N33" s="1015"/>
      <c r="O33" s="1014"/>
      <c r="P33" s="1015"/>
    </row>
    <row r="34" spans="1:16" ht="15.6" x14ac:dyDescent="0.3">
      <c r="A34" s="19"/>
      <c r="B34" s="1"/>
      <c r="C34" s="1"/>
      <c r="D34" s="1"/>
      <c r="E34" s="1"/>
      <c r="F34" s="1"/>
      <c r="G34" s="1"/>
      <c r="H34" s="1"/>
      <c r="I34" s="1"/>
      <c r="J34" s="1"/>
      <c r="K34" s="1"/>
      <c r="L34" s="1"/>
      <c r="M34" s="1"/>
      <c r="N34" s="1"/>
      <c r="O34" s="1"/>
      <c r="P34" s="1"/>
    </row>
    <row r="35" spans="1:16" ht="15.6" x14ac:dyDescent="0.3">
      <c r="A35" s="1127" t="s">
        <v>85</v>
      </c>
      <c r="B35" s="1128"/>
      <c r="C35" s="1128"/>
      <c r="D35" s="1128"/>
      <c r="E35" s="1128"/>
      <c r="F35" s="1128"/>
      <c r="G35" s="1128"/>
      <c r="H35" s="1128"/>
      <c r="I35" s="1128"/>
      <c r="J35" s="1128"/>
      <c r="K35" s="1128"/>
      <c r="L35" s="1128"/>
      <c r="M35" s="1128"/>
      <c r="N35" s="1128"/>
      <c r="O35" s="1128"/>
      <c r="P35" s="1129"/>
    </row>
    <row r="36" spans="1:16" ht="15.6" x14ac:dyDescent="0.3">
      <c r="A36" s="1130" t="s">
        <v>1</v>
      </c>
      <c r="B36" s="1130"/>
      <c r="C36" s="1130"/>
      <c r="D36" s="1130" t="s">
        <v>0</v>
      </c>
      <c r="E36" s="1130"/>
      <c r="F36" s="1130"/>
      <c r="G36" s="1130" t="s">
        <v>71</v>
      </c>
      <c r="H36" s="1130"/>
      <c r="I36" s="1130"/>
      <c r="J36" s="1130"/>
      <c r="K36" s="1130" t="s">
        <v>69</v>
      </c>
      <c r="L36" s="1130"/>
      <c r="M36" s="1130"/>
      <c r="N36" s="1130" t="s">
        <v>72</v>
      </c>
      <c r="O36" s="1130"/>
      <c r="P36" s="1130"/>
    </row>
    <row r="37" spans="1:16" ht="61.2" x14ac:dyDescent="0.3">
      <c r="A37" s="1130"/>
      <c r="B37" s="1130"/>
      <c r="C37" s="1130"/>
      <c r="D37" s="548" t="s">
        <v>35</v>
      </c>
      <c r="E37" s="1013" t="s">
        <v>53</v>
      </c>
      <c r="F37" s="1013"/>
      <c r="G37" s="1132" t="s">
        <v>50</v>
      </c>
      <c r="H37" s="1132"/>
      <c r="I37" s="562" t="s">
        <v>51</v>
      </c>
      <c r="J37" s="562" t="s">
        <v>52</v>
      </c>
      <c r="K37" s="562" t="s">
        <v>50</v>
      </c>
      <c r="L37" s="562" t="s">
        <v>51</v>
      </c>
      <c r="M37" s="562" t="s">
        <v>52</v>
      </c>
      <c r="N37" s="562" t="s">
        <v>50</v>
      </c>
      <c r="O37" s="562" t="s">
        <v>51</v>
      </c>
      <c r="P37" s="562" t="s">
        <v>52</v>
      </c>
    </row>
    <row r="38" spans="1:16" ht="15.6" x14ac:dyDescent="0.3">
      <c r="A38" s="1165" t="s">
        <v>9</v>
      </c>
      <c r="B38" s="1165"/>
      <c r="C38" s="1165"/>
      <c r="D38" s="2"/>
      <c r="E38" s="1130"/>
      <c r="F38" s="1130"/>
      <c r="G38" s="1179">
        <f>G39</f>
        <v>41591.700000000004</v>
      </c>
      <c r="H38" s="1180"/>
      <c r="I38" s="561"/>
      <c r="J38" s="561"/>
      <c r="K38" s="560">
        <f>K39</f>
        <v>41591.700000000004</v>
      </c>
      <c r="L38" s="561"/>
      <c r="M38" s="561"/>
      <c r="N38" s="560">
        <f>N39</f>
        <v>41591.700000000004</v>
      </c>
      <c r="O38" s="548"/>
      <c r="P38" s="548"/>
    </row>
    <row r="39" spans="1:16" ht="15.6" x14ac:dyDescent="0.3">
      <c r="A39" s="1177" t="s">
        <v>54</v>
      </c>
      <c r="B39" s="1177"/>
      <c r="C39" s="1177"/>
      <c r="D39" s="558" t="s">
        <v>58</v>
      </c>
      <c r="E39" s="1178">
        <v>3</v>
      </c>
      <c r="F39" s="1178"/>
      <c r="G39" s="1181">
        <f>K86</f>
        <v>41591.700000000004</v>
      </c>
      <c r="H39" s="1178"/>
      <c r="I39" s="558"/>
      <c r="J39" s="558"/>
      <c r="K39" s="559">
        <f>M86</f>
        <v>41591.700000000004</v>
      </c>
      <c r="L39" s="558"/>
      <c r="M39" s="558"/>
      <c r="N39" s="559">
        <f>O86</f>
        <v>41591.700000000004</v>
      </c>
      <c r="O39" s="558"/>
      <c r="P39" s="558"/>
    </row>
    <row r="40" spans="1:16" ht="15.6" x14ac:dyDescent="0.3">
      <c r="A40" s="1177" t="s">
        <v>55</v>
      </c>
      <c r="B40" s="1177"/>
      <c r="C40" s="1177"/>
      <c r="D40" s="558" t="s">
        <v>59</v>
      </c>
      <c r="E40" s="1178"/>
      <c r="F40" s="1178"/>
      <c r="G40" s="1178"/>
      <c r="H40" s="1178"/>
      <c r="I40" s="558"/>
      <c r="J40" s="558"/>
      <c r="K40" s="558"/>
      <c r="L40" s="558"/>
      <c r="M40" s="558"/>
      <c r="N40" s="559"/>
      <c r="O40" s="558"/>
      <c r="P40" s="558"/>
    </row>
    <row r="41" spans="1:16" ht="15.6" x14ac:dyDescent="0.3">
      <c r="A41" s="1165"/>
      <c r="B41" s="1165"/>
      <c r="C41" s="1165"/>
      <c r="D41" s="2"/>
      <c r="E41" s="1130"/>
      <c r="F41" s="1130"/>
      <c r="G41" s="1130"/>
      <c r="H41" s="1130"/>
      <c r="I41" s="548"/>
      <c r="J41" s="548"/>
      <c r="K41" s="548"/>
      <c r="L41" s="548"/>
      <c r="M41" s="548"/>
      <c r="N41" s="555"/>
      <c r="O41" s="548"/>
      <c r="P41" s="548"/>
    </row>
    <row r="42" spans="1:16" ht="15.6" x14ac:dyDescent="0.3">
      <c r="A42" s="1165" t="s">
        <v>9</v>
      </c>
      <c r="B42" s="1165"/>
      <c r="C42" s="1165"/>
      <c r="D42" s="2"/>
      <c r="E42" s="1130"/>
      <c r="F42" s="1130"/>
      <c r="G42" s="1172">
        <f>G44</f>
        <v>41591.700000000004</v>
      </c>
      <c r="H42" s="1130"/>
      <c r="I42" s="548"/>
      <c r="J42" s="548"/>
      <c r="K42" s="555">
        <f>K44</f>
        <v>41591.700000000004</v>
      </c>
      <c r="L42" s="548"/>
      <c r="M42" s="548"/>
      <c r="N42" s="555">
        <f>N44</f>
        <v>41591.700000000004</v>
      </c>
      <c r="O42" s="548"/>
      <c r="P42" s="548"/>
    </row>
    <row r="43" spans="1:16" ht="15.6" x14ac:dyDescent="0.3">
      <c r="A43" s="1177" t="s">
        <v>56</v>
      </c>
      <c r="B43" s="1177"/>
      <c r="C43" s="1177"/>
      <c r="D43" s="8"/>
      <c r="E43" s="1178"/>
      <c r="F43" s="1178"/>
      <c r="G43" s="1178"/>
      <c r="H43" s="1178"/>
      <c r="I43" s="558"/>
      <c r="J43" s="558"/>
      <c r="K43" s="558"/>
      <c r="L43" s="558"/>
      <c r="M43" s="558"/>
      <c r="N43" s="559"/>
      <c r="O43" s="558"/>
      <c r="P43" s="558"/>
    </row>
    <row r="44" spans="1:16" ht="15.6" x14ac:dyDescent="0.3">
      <c r="A44" s="1177" t="s">
        <v>57</v>
      </c>
      <c r="B44" s="1177"/>
      <c r="C44" s="1177"/>
      <c r="D44" s="8"/>
      <c r="E44" s="1178">
        <v>1</v>
      </c>
      <c r="F44" s="1178"/>
      <c r="G44" s="1181">
        <f>K32</f>
        <v>41591.700000000004</v>
      </c>
      <c r="H44" s="1178"/>
      <c r="I44" s="558"/>
      <c r="J44" s="558"/>
      <c r="K44" s="53">
        <f>M32</f>
        <v>41591.700000000004</v>
      </c>
      <c r="L44" s="559"/>
      <c r="M44" s="53"/>
      <c r="N44" s="559">
        <f>O32</f>
        <v>41591.700000000004</v>
      </c>
      <c r="O44" s="558"/>
      <c r="P44" s="558"/>
    </row>
    <row r="45" spans="1:16" ht="15.6" x14ac:dyDescent="0.3">
      <c r="A45" s="1165"/>
      <c r="B45" s="1165"/>
      <c r="C45" s="1165"/>
      <c r="D45" s="2"/>
      <c r="E45" s="1130"/>
      <c r="F45" s="1130"/>
      <c r="G45" s="1130"/>
      <c r="H45" s="1130"/>
      <c r="I45" s="548"/>
      <c r="J45" s="548"/>
      <c r="K45" s="548"/>
      <c r="L45" s="548"/>
      <c r="M45" s="548"/>
      <c r="N45" s="548"/>
      <c r="O45" s="548"/>
      <c r="P45" s="548"/>
    </row>
    <row r="46" spans="1:16" ht="15.6" x14ac:dyDescent="0.3">
      <c r="A46" s="19"/>
      <c r="B46" s="1"/>
      <c r="C46" s="1"/>
      <c r="D46" s="1"/>
      <c r="E46" s="1"/>
      <c r="F46" s="1"/>
      <c r="G46" s="1"/>
      <c r="H46" s="1"/>
      <c r="I46" s="1"/>
      <c r="J46" s="1"/>
      <c r="K46" s="1"/>
      <c r="L46" s="1"/>
      <c r="M46" s="1"/>
      <c r="N46" s="1"/>
      <c r="O46" s="1"/>
      <c r="P46" s="1"/>
    </row>
    <row r="47" spans="1:16" ht="16.2" x14ac:dyDescent="0.3">
      <c r="A47" s="1158" t="s">
        <v>86</v>
      </c>
      <c r="B47" s="1158"/>
      <c r="C47" s="1158"/>
      <c r="D47" s="1158"/>
      <c r="E47" s="1158"/>
      <c r="F47" s="1158"/>
      <c r="G47" s="1158"/>
      <c r="H47" s="1158"/>
      <c r="I47" s="1158"/>
      <c r="J47" s="1158"/>
      <c r="K47" s="1158"/>
      <c r="L47" s="1158"/>
      <c r="M47" s="1158"/>
      <c r="N47" s="1158"/>
      <c r="O47" s="1158"/>
      <c r="P47" s="1158"/>
    </row>
    <row r="48" spans="1:16" ht="15.6" x14ac:dyDescent="0.3">
      <c r="A48" s="1130" t="s">
        <v>1</v>
      </c>
      <c r="B48" s="1130"/>
      <c r="C48" s="1130" t="s">
        <v>0</v>
      </c>
      <c r="D48" s="1130"/>
      <c r="E48" s="1130"/>
      <c r="F48" s="1130"/>
      <c r="G48" s="1130"/>
      <c r="H48" s="1130"/>
      <c r="I48" s="1121" t="s">
        <v>10</v>
      </c>
      <c r="J48" s="1123"/>
      <c r="K48" s="548">
        <v>2022</v>
      </c>
      <c r="L48" s="548">
        <v>2023</v>
      </c>
      <c r="M48" s="548">
        <v>2024</v>
      </c>
      <c r="N48" s="548">
        <v>2025</v>
      </c>
      <c r="O48" s="548">
        <v>2026</v>
      </c>
      <c r="P48" s="548">
        <v>2027</v>
      </c>
    </row>
    <row r="49" spans="1:16" ht="46.8" x14ac:dyDescent="0.3">
      <c r="A49" s="1130"/>
      <c r="B49" s="1130"/>
      <c r="C49" s="545" t="s">
        <v>3</v>
      </c>
      <c r="D49" s="545" t="s">
        <v>4</v>
      </c>
      <c r="E49" s="545" t="s">
        <v>5</v>
      </c>
      <c r="F49" s="545" t="s">
        <v>6</v>
      </c>
      <c r="G49" s="545" t="s">
        <v>7</v>
      </c>
      <c r="H49" s="545" t="s">
        <v>8</v>
      </c>
      <c r="I49" s="1124"/>
      <c r="J49" s="1126"/>
      <c r="K49" s="562" t="s">
        <v>11</v>
      </c>
      <c r="L49" s="562" t="s">
        <v>11</v>
      </c>
      <c r="M49" s="562" t="s">
        <v>12</v>
      </c>
      <c r="N49" s="562" t="s">
        <v>13</v>
      </c>
      <c r="O49" s="562" t="s">
        <v>14</v>
      </c>
      <c r="P49" s="562" t="s">
        <v>14</v>
      </c>
    </row>
    <row r="50" spans="1:16" ht="15.6" x14ac:dyDescent="0.3">
      <c r="A50" s="1061" t="s">
        <v>9</v>
      </c>
      <c r="B50" s="1063"/>
      <c r="C50" s="3"/>
      <c r="D50" s="3"/>
      <c r="E50" s="3"/>
      <c r="F50" s="3"/>
      <c r="G50" s="3"/>
      <c r="H50" s="3"/>
      <c r="I50" s="1182"/>
      <c r="J50" s="1176"/>
      <c r="K50" s="561"/>
      <c r="L50" s="561"/>
      <c r="M50" s="3"/>
      <c r="N50" s="3"/>
      <c r="O50" s="3"/>
      <c r="P50" s="3"/>
    </row>
    <row r="51" spans="1:16" ht="15.6" x14ac:dyDescent="0.3">
      <c r="A51" s="1096"/>
      <c r="B51" s="1097"/>
      <c r="C51" s="2"/>
      <c r="D51" s="2"/>
      <c r="E51" s="2"/>
      <c r="F51" s="2"/>
      <c r="G51" s="2"/>
      <c r="H51" s="2"/>
      <c r="I51" s="1014"/>
      <c r="J51" s="1015"/>
      <c r="K51" s="548"/>
      <c r="L51" s="548"/>
      <c r="M51" s="2"/>
      <c r="N51" s="2"/>
      <c r="O51" s="2"/>
      <c r="P51" s="2"/>
    </row>
    <row r="52" spans="1:16" ht="15.6" x14ac:dyDescent="0.3">
      <c r="A52" s="1014"/>
      <c r="B52" s="1015"/>
      <c r="C52" s="2"/>
      <c r="D52" s="2"/>
      <c r="E52" s="2"/>
      <c r="F52" s="2"/>
      <c r="G52" s="2"/>
      <c r="H52" s="2"/>
      <c r="I52" s="1014"/>
      <c r="J52" s="1015"/>
      <c r="K52" s="548"/>
      <c r="L52" s="548"/>
      <c r="M52" s="2"/>
      <c r="N52" s="2"/>
      <c r="O52" s="2"/>
      <c r="P52" s="2"/>
    </row>
    <row r="53" spans="1:16" ht="15.6" x14ac:dyDescent="0.3">
      <c r="A53" s="1014"/>
      <c r="B53" s="1015"/>
      <c r="C53" s="2"/>
      <c r="D53" s="2"/>
      <c r="E53" s="2"/>
      <c r="F53" s="2"/>
      <c r="G53" s="2"/>
      <c r="H53" s="2"/>
      <c r="I53" s="1014"/>
      <c r="J53" s="1015"/>
      <c r="K53" s="548"/>
      <c r="L53" s="548"/>
      <c r="M53" s="2"/>
      <c r="N53" s="2"/>
      <c r="O53" s="2"/>
      <c r="P53" s="2"/>
    </row>
    <row r="54" spans="1:16" ht="15.6" x14ac:dyDescent="0.3">
      <c r="A54" s="1014"/>
      <c r="B54" s="1015"/>
      <c r="C54" s="2"/>
      <c r="D54" s="2"/>
      <c r="E54" s="2"/>
      <c r="F54" s="2"/>
      <c r="G54" s="2"/>
      <c r="H54" s="2"/>
      <c r="I54" s="1014"/>
      <c r="J54" s="1015"/>
      <c r="K54" s="548"/>
      <c r="L54" s="548"/>
      <c r="M54" s="2"/>
      <c r="N54" s="2"/>
      <c r="O54" s="2"/>
      <c r="P54" s="2"/>
    </row>
    <row r="55" spans="1:16" ht="15.6" x14ac:dyDescent="0.3">
      <c r="A55" s="1014"/>
      <c r="B55" s="1015"/>
      <c r="C55" s="2"/>
      <c r="D55" s="2"/>
      <c r="E55" s="2"/>
      <c r="F55" s="2"/>
      <c r="G55" s="2"/>
      <c r="H55" s="2"/>
      <c r="I55" s="1014"/>
      <c r="J55" s="1015"/>
      <c r="K55" s="548"/>
      <c r="L55" s="548"/>
      <c r="M55" s="2"/>
      <c r="N55" s="2"/>
      <c r="O55" s="2"/>
      <c r="P55" s="2"/>
    </row>
    <row r="56" spans="1:16" ht="15.6" x14ac:dyDescent="0.3">
      <c r="A56" s="1014"/>
      <c r="B56" s="1188"/>
      <c r="C56" s="1"/>
      <c r="D56" s="1"/>
      <c r="E56" s="1"/>
      <c r="F56" s="1"/>
      <c r="G56" s="1"/>
      <c r="H56" s="1"/>
      <c r="I56" s="1"/>
      <c r="J56" s="1"/>
      <c r="K56" s="1"/>
      <c r="L56" s="1"/>
      <c r="M56" s="1"/>
      <c r="N56" s="1"/>
      <c r="O56" s="1"/>
      <c r="P56" s="1"/>
    </row>
    <row r="57" spans="1:16" ht="15.6" x14ac:dyDescent="0.3">
      <c r="A57" s="1189" t="s">
        <v>15</v>
      </c>
      <c r="B57" s="1190"/>
      <c r="C57" s="1190"/>
      <c r="D57" s="1190"/>
      <c r="E57" s="1190"/>
      <c r="F57" s="1190"/>
      <c r="G57" s="1190"/>
      <c r="H57" s="1190"/>
      <c r="I57" s="1190"/>
      <c r="J57" s="1190"/>
      <c r="K57" s="1190"/>
      <c r="L57" s="1190"/>
      <c r="M57" s="1190"/>
      <c r="N57" s="1190"/>
      <c r="O57" s="1190"/>
      <c r="P57" s="1191"/>
    </row>
    <row r="58" spans="1:16" ht="15.6" x14ac:dyDescent="0.3">
      <c r="A58" s="1096"/>
      <c r="B58" s="1097"/>
      <c r="C58" s="1096"/>
      <c r="D58" s="1098"/>
      <c r="E58" s="1098"/>
      <c r="F58" s="1098"/>
      <c r="G58" s="1098"/>
      <c r="H58" s="1098"/>
      <c r="I58" s="1098"/>
      <c r="J58" s="1098"/>
      <c r="K58" s="1098"/>
      <c r="L58" s="1098"/>
      <c r="M58" s="1098"/>
      <c r="N58" s="1097"/>
      <c r="O58" s="1012" t="s">
        <v>0</v>
      </c>
      <c r="P58" s="1012"/>
    </row>
    <row r="59" spans="1:16" ht="15.6" x14ac:dyDescent="0.3">
      <c r="A59" s="1183" t="s">
        <v>16</v>
      </c>
      <c r="B59" s="1183"/>
      <c r="C59" s="1184" t="s">
        <v>173</v>
      </c>
      <c r="D59" s="1185"/>
      <c r="E59" s="1185"/>
      <c r="F59" s="1185"/>
      <c r="G59" s="1185"/>
      <c r="H59" s="1185"/>
      <c r="I59" s="1185"/>
      <c r="J59" s="1185"/>
      <c r="K59" s="1185"/>
      <c r="L59" s="1185"/>
      <c r="M59" s="1185"/>
      <c r="N59" s="1186"/>
      <c r="O59" s="1187">
        <v>443</v>
      </c>
      <c r="P59" s="1187"/>
    </row>
    <row r="60" spans="1:16" ht="15.6" x14ac:dyDescent="0.3">
      <c r="A60" s="1183" t="s">
        <v>17</v>
      </c>
      <c r="B60" s="1183"/>
      <c r="C60" s="1184" t="s">
        <v>174</v>
      </c>
      <c r="D60" s="1185"/>
      <c r="E60" s="1185"/>
      <c r="F60" s="1185"/>
      <c r="G60" s="1185"/>
      <c r="H60" s="1185"/>
      <c r="I60" s="1185"/>
      <c r="J60" s="1185"/>
      <c r="K60" s="1185"/>
      <c r="L60" s="1185"/>
      <c r="M60" s="1185"/>
      <c r="N60" s="1186"/>
      <c r="O60" s="1187">
        <v>61</v>
      </c>
      <c r="P60" s="1187"/>
    </row>
    <row r="61" spans="1:16" ht="15.6" x14ac:dyDescent="0.3">
      <c r="A61" s="1183" t="s">
        <v>18</v>
      </c>
      <c r="B61" s="1183"/>
      <c r="C61" s="1184" t="s">
        <v>175</v>
      </c>
      <c r="D61" s="1185"/>
      <c r="E61" s="1185"/>
      <c r="F61" s="1185"/>
      <c r="G61" s="1185"/>
      <c r="H61" s="1185"/>
      <c r="I61" s="1185"/>
      <c r="J61" s="1185"/>
      <c r="K61" s="1185"/>
      <c r="L61" s="1185"/>
      <c r="M61" s="1185"/>
      <c r="N61" s="1186"/>
      <c r="O61" s="1202" t="s">
        <v>176</v>
      </c>
      <c r="P61" s="1202"/>
    </row>
    <row r="62" spans="1:16" ht="15.6" x14ac:dyDescent="0.3">
      <c r="A62" s="54"/>
      <c r="B62" s="55"/>
      <c r="C62" s="55"/>
      <c r="D62" s="55"/>
      <c r="E62" s="55"/>
      <c r="F62" s="55"/>
      <c r="G62" s="55"/>
      <c r="H62" s="55"/>
      <c r="I62" s="55"/>
      <c r="J62" s="55"/>
      <c r="K62" s="55"/>
      <c r="L62" s="55"/>
      <c r="M62" s="55"/>
      <c r="N62" s="55"/>
      <c r="O62" s="55"/>
      <c r="P62" s="55"/>
    </row>
    <row r="63" spans="1:16" s="659" customFormat="1" ht="15.6" x14ac:dyDescent="0.3">
      <c r="A63" s="1192" t="s">
        <v>89</v>
      </c>
      <c r="B63" s="1192"/>
      <c r="C63" s="1192"/>
      <c r="D63" s="1192"/>
      <c r="E63" s="1192"/>
      <c r="F63" s="1192"/>
      <c r="G63" s="1192"/>
      <c r="H63" s="1192"/>
      <c r="I63" s="1192"/>
      <c r="J63" s="1192"/>
      <c r="K63" s="1192"/>
      <c r="L63" s="1192"/>
      <c r="M63" s="1192"/>
      <c r="N63" s="1192"/>
      <c r="O63" s="1192"/>
      <c r="P63" s="1192"/>
    </row>
    <row r="64" spans="1:16" s="659" customFormat="1" ht="61.5" customHeight="1" x14ac:dyDescent="0.3">
      <c r="A64" s="1193" t="s">
        <v>21</v>
      </c>
      <c r="B64" s="1194"/>
      <c r="C64" s="1195"/>
      <c r="D64" s="1196" t="s">
        <v>177</v>
      </c>
      <c r="E64" s="1196"/>
      <c r="F64" s="1196"/>
      <c r="G64" s="1196"/>
      <c r="H64" s="1196"/>
      <c r="I64" s="1196"/>
      <c r="J64" s="1196"/>
      <c r="K64" s="1196"/>
      <c r="L64" s="1196"/>
      <c r="M64" s="1196"/>
      <c r="N64" s="1196"/>
      <c r="O64" s="1196"/>
      <c r="P64" s="1197"/>
    </row>
    <row r="65" spans="1:17" s="659" customFormat="1" ht="86.25" customHeight="1" x14ac:dyDescent="0.3">
      <c r="A65" s="1024" t="s">
        <v>91</v>
      </c>
      <c r="B65" s="1025"/>
      <c r="C65" s="1026"/>
      <c r="D65" s="1196" t="s">
        <v>728</v>
      </c>
      <c r="E65" s="1198"/>
      <c r="F65" s="1198"/>
      <c r="G65" s="1198"/>
      <c r="H65" s="1198"/>
      <c r="I65" s="1198"/>
      <c r="J65" s="1198"/>
      <c r="K65" s="1198"/>
      <c r="L65" s="1198"/>
      <c r="M65" s="1198"/>
      <c r="N65" s="1198"/>
      <c r="O65" s="1198"/>
      <c r="P65" s="1199"/>
    </row>
    <row r="66" spans="1:17" s="659" customFormat="1" ht="48.75" customHeight="1" x14ac:dyDescent="0.3">
      <c r="A66" s="1140" t="s">
        <v>23</v>
      </c>
      <c r="B66" s="1141"/>
      <c r="C66" s="1142"/>
      <c r="D66" s="1200" t="s">
        <v>178</v>
      </c>
      <c r="E66" s="1200"/>
      <c r="F66" s="1200"/>
      <c r="G66" s="1200"/>
      <c r="H66" s="1200"/>
      <c r="I66" s="1200"/>
      <c r="J66" s="1200"/>
      <c r="K66" s="1200"/>
      <c r="L66" s="1200"/>
      <c r="M66" s="1200"/>
      <c r="N66" s="1200"/>
      <c r="O66" s="1200"/>
      <c r="P66" s="1201"/>
    </row>
    <row r="67" spans="1:17" s="659" customFormat="1" ht="15.6" x14ac:dyDescent="0.3">
      <c r="A67" s="54"/>
      <c r="B67" s="55"/>
      <c r="C67" s="55"/>
      <c r="D67" s="55"/>
      <c r="E67" s="55"/>
      <c r="F67" s="55"/>
      <c r="G67" s="55"/>
      <c r="H67" s="55"/>
      <c r="I67" s="55"/>
      <c r="J67" s="55"/>
      <c r="K67" s="55"/>
      <c r="L67" s="55"/>
      <c r="M67" s="55"/>
      <c r="N67" s="55"/>
      <c r="O67" s="55"/>
      <c r="P67" s="55"/>
    </row>
    <row r="68" spans="1:17" s="659" customFormat="1" ht="15.6" x14ac:dyDescent="0.3">
      <c r="A68" s="1203" t="s">
        <v>20</v>
      </c>
      <c r="B68" s="1203"/>
      <c r="C68" s="1203"/>
      <c r="D68" s="1203"/>
      <c r="E68" s="1203"/>
      <c r="F68" s="1203"/>
      <c r="G68" s="1203"/>
      <c r="H68" s="1203"/>
      <c r="I68" s="1203"/>
      <c r="J68" s="1203"/>
      <c r="K68" s="1203"/>
      <c r="L68" s="1203"/>
      <c r="M68" s="1203"/>
      <c r="N68" s="1203"/>
      <c r="O68" s="1203"/>
      <c r="P68" s="1203"/>
    </row>
    <row r="69" spans="1:17" s="659" customFormat="1" ht="15.6" x14ac:dyDescent="0.3">
      <c r="A69" s="1149" t="s">
        <v>24</v>
      </c>
      <c r="B69" s="1149" t="s">
        <v>0</v>
      </c>
      <c r="C69" s="1150" t="s">
        <v>1</v>
      </c>
      <c r="D69" s="1151"/>
      <c r="E69" s="1151"/>
      <c r="F69" s="1151"/>
      <c r="G69" s="1151"/>
      <c r="H69" s="1151"/>
      <c r="I69" s="1151"/>
      <c r="J69" s="1156" t="s">
        <v>28</v>
      </c>
      <c r="K69" s="661">
        <v>2022</v>
      </c>
      <c r="L69" s="661">
        <v>2023</v>
      </c>
      <c r="M69" s="661">
        <v>2024</v>
      </c>
      <c r="N69" s="661">
        <v>2025</v>
      </c>
      <c r="O69" s="661">
        <v>2026</v>
      </c>
      <c r="P69" s="661">
        <v>2027</v>
      </c>
    </row>
    <row r="70" spans="1:17" s="659" customFormat="1" ht="45.6" x14ac:dyDescent="0.3">
      <c r="A70" s="1149"/>
      <c r="B70" s="1149"/>
      <c r="C70" s="1204"/>
      <c r="D70" s="1205"/>
      <c r="E70" s="1205"/>
      <c r="F70" s="1205"/>
      <c r="G70" s="1205"/>
      <c r="H70" s="1205"/>
      <c r="I70" s="1205"/>
      <c r="J70" s="1156"/>
      <c r="K70" s="662" t="s">
        <v>11</v>
      </c>
      <c r="L70" s="662" t="s">
        <v>11</v>
      </c>
      <c r="M70" s="662" t="s">
        <v>12</v>
      </c>
      <c r="N70" s="662" t="s">
        <v>13</v>
      </c>
      <c r="O70" s="662" t="s">
        <v>14</v>
      </c>
      <c r="P70" s="662" t="s">
        <v>14</v>
      </c>
    </row>
    <row r="71" spans="1:17" s="659" customFormat="1" ht="33" customHeight="1" x14ac:dyDescent="0.3">
      <c r="A71" s="1206" t="s">
        <v>25</v>
      </c>
      <c r="B71" s="33" t="s">
        <v>179</v>
      </c>
      <c r="C71" s="1207" t="s">
        <v>180</v>
      </c>
      <c r="D71" s="1196"/>
      <c r="E71" s="1196"/>
      <c r="F71" s="1196"/>
      <c r="G71" s="1196"/>
      <c r="H71" s="1196"/>
      <c r="I71" s="1197"/>
      <c r="J71" s="33" t="s">
        <v>95</v>
      </c>
      <c r="K71" s="670" t="s">
        <v>729</v>
      </c>
      <c r="L71" s="671" t="s">
        <v>730</v>
      </c>
      <c r="M71" s="672">
        <v>90</v>
      </c>
      <c r="N71" s="672">
        <v>90</v>
      </c>
      <c r="O71" s="672">
        <v>90</v>
      </c>
      <c r="P71" s="672">
        <v>90</v>
      </c>
    </row>
    <row r="72" spans="1:17" s="659" customFormat="1" ht="33.75" customHeight="1" x14ac:dyDescent="0.3">
      <c r="A72" s="1206"/>
      <c r="B72" s="33" t="s">
        <v>100</v>
      </c>
      <c r="C72" s="1207" t="s">
        <v>181</v>
      </c>
      <c r="D72" s="1196"/>
      <c r="E72" s="1196"/>
      <c r="F72" s="1196"/>
      <c r="G72" s="1196"/>
      <c r="H72" s="1196"/>
      <c r="I72" s="1197"/>
      <c r="J72" s="673" t="s">
        <v>95</v>
      </c>
      <c r="K72" s="512" t="s">
        <v>731</v>
      </c>
      <c r="L72" s="117">
        <v>80</v>
      </c>
      <c r="M72" s="669">
        <v>80</v>
      </c>
      <c r="N72" s="669" t="s">
        <v>182</v>
      </c>
      <c r="O72" s="669" t="s">
        <v>182</v>
      </c>
      <c r="P72" s="669" t="s">
        <v>182</v>
      </c>
    </row>
    <row r="73" spans="1:17" s="659" customFormat="1" ht="21.75" customHeight="1" x14ac:dyDescent="0.3">
      <c r="A73" s="1206"/>
      <c r="B73" s="33" t="s">
        <v>102</v>
      </c>
      <c r="C73" s="1207" t="s">
        <v>183</v>
      </c>
      <c r="D73" s="1196"/>
      <c r="E73" s="1196"/>
      <c r="F73" s="1196"/>
      <c r="G73" s="1196"/>
      <c r="H73" s="1196"/>
      <c r="I73" s="1197"/>
      <c r="J73" s="673" t="s">
        <v>95</v>
      </c>
      <c r="K73" s="674">
        <v>0</v>
      </c>
      <c r="L73" s="675">
        <v>0</v>
      </c>
      <c r="M73" s="675">
        <v>40</v>
      </c>
      <c r="N73" s="675">
        <v>40</v>
      </c>
      <c r="O73" s="675">
        <v>40</v>
      </c>
      <c r="P73" s="675">
        <v>40</v>
      </c>
    </row>
    <row r="74" spans="1:17" s="659" customFormat="1" ht="20.25" customHeight="1" x14ac:dyDescent="0.3">
      <c r="A74" s="1047" t="s">
        <v>26</v>
      </c>
      <c r="B74" s="33" t="s">
        <v>113</v>
      </c>
      <c r="C74" s="1207" t="s">
        <v>184</v>
      </c>
      <c r="D74" s="1196"/>
      <c r="E74" s="1196"/>
      <c r="F74" s="1196"/>
      <c r="G74" s="1196"/>
      <c r="H74" s="1196"/>
      <c r="I74" s="1197"/>
      <c r="J74" s="33" t="s">
        <v>106</v>
      </c>
      <c r="K74" s="33">
        <v>137</v>
      </c>
      <c r="L74" s="676">
        <v>114</v>
      </c>
      <c r="M74" s="666">
        <v>110</v>
      </c>
      <c r="N74" s="666">
        <v>110</v>
      </c>
      <c r="O74" s="666">
        <v>110</v>
      </c>
      <c r="P74" s="666">
        <v>110</v>
      </c>
    </row>
    <row r="75" spans="1:17" s="659" customFormat="1" ht="15.6" x14ac:dyDescent="0.3">
      <c r="A75" s="1157"/>
      <c r="B75" s="33" t="s">
        <v>107</v>
      </c>
      <c r="C75" s="1207" t="s">
        <v>185</v>
      </c>
      <c r="D75" s="1196"/>
      <c r="E75" s="1196"/>
      <c r="F75" s="1196"/>
      <c r="G75" s="1196"/>
      <c r="H75" s="1196"/>
      <c r="I75" s="1197"/>
      <c r="J75" s="33" t="s">
        <v>106</v>
      </c>
      <c r="K75" s="677">
        <v>111</v>
      </c>
      <c r="L75" s="676">
        <v>114</v>
      </c>
      <c r="M75" s="666">
        <v>90</v>
      </c>
      <c r="N75" s="666">
        <v>90</v>
      </c>
      <c r="O75" s="666">
        <v>90</v>
      </c>
      <c r="P75" s="666">
        <v>90</v>
      </c>
    </row>
    <row r="76" spans="1:17" s="659" customFormat="1" ht="33.75" customHeight="1" x14ac:dyDescent="0.3">
      <c r="A76" s="1157"/>
      <c r="B76" s="33" t="s">
        <v>186</v>
      </c>
      <c r="C76" s="1210" t="s">
        <v>187</v>
      </c>
      <c r="D76" s="1210"/>
      <c r="E76" s="1210"/>
      <c r="F76" s="1210"/>
      <c r="G76" s="1210"/>
      <c r="H76" s="1210"/>
      <c r="I76" s="1210"/>
      <c r="J76" s="33" t="s">
        <v>106</v>
      </c>
      <c r="K76" s="676">
        <v>20</v>
      </c>
      <c r="L76" s="676">
        <v>13</v>
      </c>
      <c r="M76" s="666">
        <v>10</v>
      </c>
      <c r="N76" s="678">
        <v>10</v>
      </c>
      <c r="O76" s="666">
        <v>10</v>
      </c>
      <c r="P76" s="666">
        <v>10</v>
      </c>
    </row>
    <row r="77" spans="1:17" s="659" customFormat="1" ht="33.75" customHeight="1" x14ac:dyDescent="0.3">
      <c r="A77" s="1157"/>
      <c r="B77" s="33" t="s">
        <v>108</v>
      </c>
      <c r="C77" s="1210" t="s">
        <v>188</v>
      </c>
      <c r="D77" s="1210"/>
      <c r="E77" s="1210"/>
      <c r="F77" s="1210"/>
      <c r="G77" s="1210"/>
      <c r="H77" s="1210"/>
      <c r="I77" s="1210"/>
      <c r="J77" s="33" t="s">
        <v>106</v>
      </c>
      <c r="K77" s="33">
        <v>28</v>
      </c>
      <c r="L77" s="666">
        <v>25</v>
      </c>
      <c r="M77" s="666">
        <v>20</v>
      </c>
      <c r="N77" s="666">
        <v>20</v>
      </c>
      <c r="O77" s="666">
        <v>20</v>
      </c>
      <c r="P77" s="666">
        <v>20</v>
      </c>
    </row>
    <row r="78" spans="1:17" s="659" customFormat="1" ht="15.6" x14ac:dyDescent="0.3">
      <c r="A78" s="1157"/>
      <c r="B78" s="33" t="s">
        <v>189</v>
      </c>
      <c r="C78" s="1210" t="s">
        <v>190</v>
      </c>
      <c r="D78" s="1210"/>
      <c r="E78" s="1210"/>
      <c r="F78" s="1210"/>
      <c r="G78" s="1210"/>
      <c r="H78" s="1210"/>
      <c r="I78" s="1210"/>
      <c r="J78" s="33" t="s">
        <v>106</v>
      </c>
      <c r="K78" s="677">
        <v>2</v>
      </c>
      <c r="L78" s="666">
        <v>37</v>
      </c>
      <c r="M78" s="666">
        <v>90</v>
      </c>
      <c r="N78" s="666">
        <v>90</v>
      </c>
      <c r="O78" s="666">
        <v>90</v>
      </c>
      <c r="P78" s="666">
        <v>90</v>
      </c>
    </row>
    <row r="79" spans="1:17" s="659" customFormat="1" ht="31.2" x14ac:dyDescent="0.3">
      <c r="A79" s="1206" t="s">
        <v>27</v>
      </c>
      <c r="B79" s="33" t="s">
        <v>127</v>
      </c>
      <c r="C79" s="1208" t="s">
        <v>191</v>
      </c>
      <c r="D79" s="1208"/>
      <c r="E79" s="1208"/>
      <c r="F79" s="1208"/>
      <c r="G79" s="1208"/>
      <c r="H79" s="1208"/>
      <c r="I79" s="1208"/>
      <c r="J79" s="679" t="s">
        <v>192</v>
      </c>
      <c r="K79" s="676">
        <v>19948</v>
      </c>
      <c r="L79" s="676">
        <v>24000</v>
      </c>
      <c r="M79" s="676">
        <v>17996.7</v>
      </c>
      <c r="N79" s="676">
        <v>24353.1</v>
      </c>
      <c r="O79" s="676">
        <v>24353.1</v>
      </c>
      <c r="P79" s="676">
        <v>24353.1</v>
      </c>
      <c r="Q79" s="726">
        <v>23294.3</v>
      </c>
    </row>
    <row r="80" spans="1:17" s="659" customFormat="1" ht="31.2" x14ac:dyDescent="0.3">
      <c r="A80" s="1206"/>
      <c r="B80" s="33" t="s">
        <v>130</v>
      </c>
      <c r="C80" s="1209" t="s">
        <v>732</v>
      </c>
      <c r="D80" s="1198"/>
      <c r="E80" s="1198"/>
      <c r="F80" s="1198"/>
      <c r="G80" s="1198"/>
      <c r="H80" s="1198"/>
      <c r="I80" s="1199"/>
      <c r="J80" s="679" t="s">
        <v>193</v>
      </c>
      <c r="K80" s="33" t="s">
        <v>733</v>
      </c>
      <c r="L80" s="33">
        <v>2.7</v>
      </c>
      <c r="M80" s="33">
        <v>1.1000000000000001</v>
      </c>
      <c r="N80" s="676">
        <v>1.1000000000000001</v>
      </c>
      <c r="O80" s="676">
        <v>1.1000000000000001</v>
      </c>
      <c r="P80" s="676">
        <v>1.1000000000000001</v>
      </c>
    </row>
    <row r="81" spans="1:16" s="659" customFormat="1" ht="31.2" x14ac:dyDescent="0.3">
      <c r="A81" s="1206" t="s">
        <v>27</v>
      </c>
      <c r="B81" s="33" t="s">
        <v>194</v>
      </c>
      <c r="C81" s="1207" t="s">
        <v>734</v>
      </c>
      <c r="D81" s="1196"/>
      <c r="E81" s="1196"/>
      <c r="F81" s="1196"/>
      <c r="G81" s="1196"/>
      <c r="H81" s="1196"/>
      <c r="I81" s="1197"/>
      <c r="J81" s="679" t="s">
        <v>193</v>
      </c>
      <c r="K81" s="33">
        <v>0</v>
      </c>
      <c r="L81" s="33">
        <v>0</v>
      </c>
      <c r="M81" s="33">
        <v>1.1000000000000001</v>
      </c>
      <c r="N81" s="676">
        <v>1.1000000000000001</v>
      </c>
      <c r="O81" s="676">
        <v>1.1000000000000001</v>
      </c>
      <c r="P81" s="676">
        <v>1.1000000000000001</v>
      </c>
    </row>
    <row r="82" spans="1:16" ht="15.6" x14ac:dyDescent="0.3">
      <c r="A82" s="1014"/>
      <c r="B82" s="1188"/>
      <c r="C82" s="1188"/>
      <c r="D82" s="1188"/>
      <c r="E82" s="1188"/>
      <c r="F82" s="1188"/>
      <c r="G82" s="1188"/>
      <c r="H82" s="1188"/>
      <c r="I82" s="1188"/>
      <c r="J82" s="1188"/>
      <c r="K82" s="1188"/>
      <c r="L82" s="1188"/>
      <c r="M82" s="1188"/>
      <c r="N82" s="1188"/>
      <c r="O82" s="1188"/>
      <c r="P82" s="1188"/>
    </row>
    <row r="83" spans="1:16" ht="16.2" x14ac:dyDescent="0.3">
      <c r="A83" s="1061" t="s">
        <v>195</v>
      </c>
      <c r="B83" s="1062"/>
      <c r="C83" s="1062"/>
      <c r="D83" s="1062"/>
      <c r="E83" s="1062"/>
      <c r="F83" s="1062"/>
      <c r="G83" s="1062"/>
      <c r="H83" s="1062"/>
      <c r="I83" s="1062"/>
      <c r="J83" s="1062"/>
      <c r="K83" s="1062"/>
      <c r="L83" s="1062"/>
      <c r="M83" s="1062"/>
      <c r="N83" s="1062"/>
      <c r="O83" s="1062"/>
      <c r="P83" s="1063"/>
    </row>
    <row r="84" spans="1:16" ht="15.6" x14ac:dyDescent="0.3">
      <c r="A84" s="1121" t="s">
        <v>1</v>
      </c>
      <c r="B84" s="1122"/>
      <c r="C84" s="1122"/>
      <c r="D84" s="1123"/>
      <c r="E84" s="1077" t="s">
        <v>0</v>
      </c>
      <c r="F84" s="1078"/>
      <c r="G84" s="1130">
        <v>2022</v>
      </c>
      <c r="H84" s="1130"/>
      <c r="I84" s="548">
        <v>2023</v>
      </c>
      <c r="J84" s="548">
        <v>2024</v>
      </c>
      <c r="K84" s="1012">
        <v>2025</v>
      </c>
      <c r="L84" s="1012"/>
      <c r="M84" s="1012">
        <v>2026</v>
      </c>
      <c r="N84" s="1012"/>
      <c r="O84" s="1012">
        <v>2027</v>
      </c>
      <c r="P84" s="1012"/>
    </row>
    <row r="85" spans="1:16" ht="15.6" x14ac:dyDescent="0.3">
      <c r="A85" s="1124"/>
      <c r="B85" s="1125"/>
      <c r="C85" s="1125"/>
      <c r="D85" s="1126"/>
      <c r="E85" s="548" t="s">
        <v>38</v>
      </c>
      <c r="F85" s="545" t="s">
        <v>39</v>
      </c>
      <c r="G85" s="1077" t="s">
        <v>11</v>
      </c>
      <c r="H85" s="1078"/>
      <c r="I85" s="548" t="s">
        <v>11</v>
      </c>
      <c r="J85" s="548" t="s">
        <v>12</v>
      </c>
      <c r="K85" s="1077" t="s">
        <v>13</v>
      </c>
      <c r="L85" s="1078"/>
      <c r="M85" s="1077" t="s">
        <v>14</v>
      </c>
      <c r="N85" s="1078"/>
      <c r="O85" s="1077" t="s">
        <v>14</v>
      </c>
      <c r="P85" s="1078"/>
    </row>
    <row r="86" spans="1:16" ht="16.8" x14ac:dyDescent="0.3">
      <c r="A86" s="1158" t="s">
        <v>37</v>
      </c>
      <c r="B86" s="1158"/>
      <c r="C86" s="1158"/>
      <c r="D86" s="1158"/>
      <c r="E86" s="548"/>
      <c r="F86" s="545"/>
      <c r="G86" s="1168">
        <f>G87+G128</f>
        <v>26589.599999999999</v>
      </c>
      <c r="H86" s="1170"/>
      <c r="I86" s="56">
        <f>I87+I126+I128</f>
        <v>32447.4</v>
      </c>
      <c r="J86" s="56">
        <f>J87+J126+J128</f>
        <v>296754</v>
      </c>
      <c r="K86" s="1211">
        <f>K87+K126+K128</f>
        <v>41591.700000000004</v>
      </c>
      <c r="L86" s="1212"/>
      <c r="M86" s="1211">
        <f t="shared" ref="M86" si="2">M87+M126+M128</f>
        <v>41591.700000000004</v>
      </c>
      <c r="N86" s="1212"/>
      <c r="O86" s="1211">
        <f t="shared" ref="O86" si="3">O87+O126+O128</f>
        <v>41591.700000000004</v>
      </c>
      <c r="P86" s="1212"/>
    </row>
    <row r="87" spans="1:16" ht="15.6" x14ac:dyDescent="0.3">
      <c r="A87" s="1213" t="s">
        <v>196</v>
      </c>
      <c r="B87" s="1213"/>
      <c r="C87" s="1213"/>
      <c r="D87" s="1213"/>
      <c r="E87" s="38" t="s">
        <v>197</v>
      </c>
      <c r="F87" s="57"/>
      <c r="G87" s="1168">
        <f>G88+G92+G107+G112+G115+G119</f>
        <v>26589.599999999999</v>
      </c>
      <c r="H87" s="1170"/>
      <c r="I87" s="560">
        <f>I88+I92+I107+I112+I115+I119</f>
        <v>32447.4</v>
      </c>
      <c r="J87" s="560">
        <f>J88+J92+J107+J112+J115+J119</f>
        <v>39754</v>
      </c>
      <c r="K87" s="1168">
        <f>K88+K92+K107+K112+K115+K119</f>
        <v>40591.700000000004</v>
      </c>
      <c r="L87" s="1170"/>
      <c r="M87" s="1168">
        <f>M88+M92+M107+M112+M115+M119</f>
        <v>40591.700000000004</v>
      </c>
      <c r="N87" s="1170"/>
      <c r="O87" s="1168">
        <f>O88+O92+O107+O112+O115+O119</f>
        <v>40591.700000000004</v>
      </c>
      <c r="P87" s="1170"/>
    </row>
    <row r="88" spans="1:16" ht="15.6" x14ac:dyDescent="0.3">
      <c r="A88" s="1213" t="s">
        <v>198</v>
      </c>
      <c r="B88" s="1213"/>
      <c r="C88" s="1213"/>
      <c r="D88" s="1213"/>
      <c r="E88" s="38"/>
      <c r="F88" s="57">
        <v>21</v>
      </c>
      <c r="G88" s="1168">
        <f>G89+G91</f>
        <v>18431.900000000001</v>
      </c>
      <c r="H88" s="1170"/>
      <c r="I88" s="560">
        <f>I89+I91</f>
        <v>28735.9</v>
      </c>
      <c r="J88" s="560">
        <f>J89+J90+J91</f>
        <v>32337.1</v>
      </c>
      <c r="K88" s="1179">
        <f>K89+K91</f>
        <v>33174.800000000003</v>
      </c>
      <c r="L88" s="1179"/>
      <c r="M88" s="1179">
        <f>M89+M91</f>
        <v>33174.800000000003</v>
      </c>
      <c r="N88" s="1179"/>
      <c r="O88" s="1179">
        <f>O89+O91</f>
        <v>33174.800000000003</v>
      </c>
      <c r="P88" s="1179"/>
    </row>
    <row r="89" spans="1:16" ht="15.6" x14ac:dyDescent="0.3">
      <c r="A89" s="1214" t="s">
        <v>199</v>
      </c>
      <c r="B89" s="1214"/>
      <c r="C89" s="1214"/>
      <c r="D89" s="1214"/>
      <c r="E89" s="561"/>
      <c r="F89" s="545">
        <v>211180</v>
      </c>
      <c r="G89" s="1166">
        <v>14271.8</v>
      </c>
      <c r="H89" s="1167"/>
      <c r="I89" s="555">
        <v>22276.5</v>
      </c>
      <c r="J89" s="555">
        <v>28100</v>
      </c>
      <c r="K89" s="1172">
        <v>25716.9</v>
      </c>
      <c r="L89" s="1172"/>
      <c r="M89" s="1172">
        <v>25716.9</v>
      </c>
      <c r="N89" s="1172"/>
      <c r="O89" s="1172">
        <v>25716.9</v>
      </c>
      <c r="P89" s="1172"/>
    </row>
    <row r="90" spans="1:16" ht="15.6" x14ac:dyDescent="0.3">
      <c r="A90" s="1214" t="s">
        <v>200</v>
      </c>
      <c r="B90" s="1214"/>
      <c r="C90" s="1214"/>
      <c r="D90" s="1214"/>
      <c r="E90" s="561"/>
      <c r="F90" s="545">
        <v>211330</v>
      </c>
      <c r="G90" s="556"/>
      <c r="H90" s="567"/>
      <c r="I90" s="555"/>
      <c r="J90" s="555">
        <v>19</v>
      </c>
      <c r="K90" s="1172"/>
      <c r="L90" s="1172"/>
      <c r="M90" s="1172"/>
      <c r="N90" s="1172"/>
      <c r="O90" s="1172"/>
      <c r="P90" s="1172"/>
    </row>
    <row r="91" spans="1:16" ht="15.6" x14ac:dyDescent="0.3">
      <c r="A91" s="1214" t="s">
        <v>201</v>
      </c>
      <c r="B91" s="1214"/>
      <c r="C91" s="1214"/>
      <c r="D91" s="1214"/>
      <c r="E91" s="548"/>
      <c r="F91" s="545">
        <v>212100</v>
      </c>
      <c r="G91" s="1166">
        <v>4160.1000000000004</v>
      </c>
      <c r="H91" s="1167"/>
      <c r="I91" s="555">
        <v>6459.4</v>
      </c>
      <c r="J91" s="555">
        <v>4218.1000000000004</v>
      </c>
      <c r="K91" s="1172">
        <v>7457.9</v>
      </c>
      <c r="L91" s="1172"/>
      <c r="M91" s="1172">
        <v>7457.9</v>
      </c>
      <c r="N91" s="1172"/>
      <c r="O91" s="1172">
        <v>7457.9</v>
      </c>
      <c r="P91" s="1172"/>
    </row>
    <row r="92" spans="1:16" ht="15.6" x14ac:dyDescent="0.3">
      <c r="A92" s="1213" t="s">
        <v>138</v>
      </c>
      <c r="B92" s="1213"/>
      <c r="C92" s="1213"/>
      <c r="D92" s="1213"/>
      <c r="E92" s="561"/>
      <c r="F92" s="57">
        <v>22</v>
      </c>
      <c r="G92" s="1168">
        <f>G93+G94+G95+G96+G97+G98+G100+G101+G102+G103+G104+G105+G106</f>
        <v>5148.5</v>
      </c>
      <c r="H92" s="1170"/>
      <c r="I92" s="560">
        <f>I93+I94+I95+I96+I97+I98+I100+I101+I102+I103+I104+I105+I106</f>
        <v>2256</v>
      </c>
      <c r="J92" s="560">
        <f>J93+J94+J95+J96+J97+J98+J100+J101+J102+J103+J104+J105+J106</f>
        <v>6145.9</v>
      </c>
      <c r="K92" s="1168">
        <f>K93+K94+K95+K96+K97+K98+K100+K101+K102+K103+K104+K105+K106</f>
        <v>5278.9</v>
      </c>
      <c r="L92" s="1170"/>
      <c r="M92" s="1168">
        <f t="shared" ref="M92" si="4">M93+M94+M95+M96+M97+M98+M100+M101+M102+M103+M104+M105+M106</f>
        <v>5278.9</v>
      </c>
      <c r="N92" s="1170"/>
      <c r="O92" s="1168">
        <f t="shared" ref="O92" si="5">O93+O94+O95+O96+O97+O98+O100+O101+O102+O103+O104+O105+O106</f>
        <v>5278.9</v>
      </c>
      <c r="P92" s="1170"/>
    </row>
    <row r="93" spans="1:16" ht="15.6" x14ac:dyDescent="0.3">
      <c r="A93" s="1214" t="s">
        <v>202</v>
      </c>
      <c r="B93" s="1214"/>
      <c r="C93" s="1214"/>
      <c r="D93" s="1214"/>
      <c r="E93" s="548"/>
      <c r="F93" s="545">
        <v>222210</v>
      </c>
      <c r="G93" s="1041">
        <v>135.5</v>
      </c>
      <c r="H93" s="1042"/>
      <c r="I93" s="555">
        <v>141.69999999999999</v>
      </c>
      <c r="J93" s="555">
        <v>151.5</v>
      </c>
      <c r="K93" s="1172">
        <v>250</v>
      </c>
      <c r="L93" s="1172"/>
      <c r="M93" s="1172">
        <v>250</v>
      </c>
      <c r="N93" s="1172"/>
      <c r="O93" s="1172">
        <v>250</v>
      </c>
      <c r="P93" s="1172"/>
    </row>
    <row r="94" spans="1:16" ht="15.6" x14ac:dyDescent="0.3">
      <c r="A94" s="1214" t="s">
        <v>203</v>
      </c>
      <c r="B94" s="1214"/>
      <c r="C94" s="1214"/>
      <c r="D94" s="1214"/>
      <c r="E94" s="548"/>
      <c r="F94" s="545">
        <v>222220</v>
      </c>
      <c r="G94" s="1041">
        <v>38.200000000000003</v>
      </c>
      <c r="H94" s="1042"/>
      <c r="I94" s="555">
        <v>93</v>
      </c>
      <c r="J94" s="555">
        <v>100</v>
      </c>
      <c r="K94" s="1172">
        <v>100</v>
      </c>
      <c r="L94" s="1172"/>
      <c r="M94" s="1172">
        <v>100</v>
      </c>
      <c r="N94" s="1172"/>
      <c r="O94" s="1172">
        <v>100</v>
      </c>
      <c r="P94" s="1172"/>
    </row>
    <row r="95" spans="1:16" ht="15.6" x14ac:dyDescent="0.3">
      <c r="A95" s="1214" t="s">
        <v>204</v>
      </c>
      <c r="B95" s="1214"/>
      <c r="C95" s="1214"/>
      <c r="D95" s="1214"/>
      <c r="E95" s="548"/>
      <c r="F95" s="545">
        <v>222300</v>
      </c>
      <c r="G95" s="1041">
        <v>57.6</v>
      </c>
      <c r="H95" s="1042"/>
      <c r="I95" s="555">
        <v>59.3</v>
      </c>
      <c r="J95" s="555">
        <v>446</v>
      </c>
      <c r="K95" s="1172">
        <v>70</v>
      </c>
      <c r="L95" s="1172"/>
      <c r="M95" s="1172">
        <v>70</v>
      </c>
      <c r="N95" s="1172"/>
      <c r="O95" s="1172">
        <v>70</v>
      </c>
      <c r="P95" s="1172"/>
    </row>
    <row r="96" spans="1:16" ht="15.6" x14ac:dyDescent="0.3">
      <c r="A96" s="1214" t="s">
        <v>145</v>
      </c>
      <c r="B96" s="1214"/>
      <c r="C96" s="1214"/>
      <c r="D96" s="1214"/>
      <c r="E96" s="548"/>
      <c r="F96" s="545">
        <v>222400</v>
      </c>
      <c r="G96" s="1041">
        <v>10.4</v>
      </c>
      <c r="H96" s="1042"/>
      <c r="I96" s="555">
        <v>16.100000000000001</v>
      </c>
      <c r="J96" s="555">
        <v>30</v>
      </c>
      <c r="K96" s="1172">
        <v>50</v>
      </c>
      <c r="L96" s="1172"/>
      <c r="M96" s="1172">
        <v>50</v>
      </c>
      <c r="N96" s="1172"/>
      <c r="O96" s="1172">
        <v>50</v>
      </c>
      <c r="P96" s="1172"/>
    </row>
    <row r="97" spans="1:16" ht="15.6" x14ac:dyDescent="0.3">
      <c r="A97" s="1214" t="s">
        <v>205</v>
      </c>
      <c r="B97" s="1214"/>
      <c r="C97" s="1214"/>
      <c r="D97" s="1214"/>
      <c r="E97" s="548"/>
      <c r="F97" s="545">
        <v>222500</v>
      </c>
      <c r="G97" s="1041">
        <v>0.4</v>
      </c>
      <c r="H97" s="1042"/>
      <c r="I97" s="555">
        <v>129.69999999999999</v>
      </c>
      <c r="J97" s="555">
        <v>60</v>
      </c>
      <c r="K97" s="1172">
        <v>300</v>
      </c>
      <c r="L97" s="1172"/>
      <c r="M97" s="1172">
        <v>300</v>
      </c>
      <c r="N97" s="1172"/>
      <c r="O97" s="1172">
        <v>300</v>
      </c>
      <c r="P97" s="1172"/>
    </row>
    <row r="98" spans="1:16" ht="15.6" x14ac:dyDescent="0.3">
      <c r="A98" s="1214" t="s">
        <v>147</v>
      </c>
      <c r="B98" s="1214"/>
      <c r="C98" s="1214"/>
      <c r="D98" s="1214"/>
      <c r="E98" s="548"/>
      <c r="F98" s="545">
        <v>222600</v>
      </c>
      <c r="G98" s="1041">
        <v>7.1</v>
      </c>
      <c r="H98" s="1042"/>
      <c r="I98" s="555">
        <v>165.3</v>
      </c>
      <c r="J98" s="555">
        <v>100</v>
      </c>
      <c r="K98" s="1172">
        <v>300</v>
      </c>
      <c r="L98" s="1172"/>
      <c r="M98" s="1172">
        <v>300</v>
      </c>
      <c r="N98" s="1172"/>
      <c r="O98" s="1172">
        <v>300</v>
      </c>
      <c r="P98" s="1172"/>
    </row>
    <row r="99" spans="1:16" ht="15.6" x14ac:dyDescent="0.3">
      <c r="A99" s="1214" t="s">
        <v>206</v>
      </c>
      <c r="B99" s="1214"/>
      <c r="C99" s="1214"/>
      <c r="D99" s="1214"/>
      <c r="E99" s="548"/>
      <c r="F99" s="545">
        <v>222710</v>
      </c>
      <c r="G99" s="1041"/>
      <c r="H99" s="1042"/>
      <c r="I99" s="555"/>
      <c r="J99" s="555"/>
      <c r="K99" s="1172">
        <v>10</v>
      </c>
      <c r="L99" s="1172"/>
      <c r="M99" s="1172">
        <v>10</v>
      </c>
      <c r="N99" s="1172"/>
      <c r="O99" s="1172">
        <v>10</v>
      </c>
      <c r="P99" s="1172"/>
    </row>
    <row r="100" spans="1:16" ht="15.6" x14ac:dyDescent="0.3">
      <c r="A100" s="1214" t="s">
        <v>207</v>
      </c>
      <c r="B100" s="1214"/>
      <c r="C100" s="1214"/>
      <c r="D100" s="1214"/>
      <c r="E100" s="548"/>
      <c r="F100" s="545">
        <v>222720</v>
      </c>
      <c r="G100" s="1041">
        <v>1139.3</v>
      </c>
      <c r="H100" s="1042"/>
      <c r="I100" s="555">
        <v>1178.2</v>
      </c>
      <c r="J100" s="555">
        <v>1000</v>
      </c>
      <c r="K100" s="1172">
        <v>1490</v>
      </c>
      <c r="L100" s="1172"/>
      <c r="M100" s="1172">
        <v>1490</v>
      </c>
      <c r="N100" s="1172"/>
      <c r="O100" s="1172">
        <v>1490</v>
      </c>
      <c r="P100" s="1172"/>
    </row>
    <row r="101" spans="1:16" ht="15.6" x14ac:dyDescent="0.3">
      <c r="A101" s="1214" t="s">
        <v>208</v>
      </c>
      <c r="B101" s="1214"/>
      <c r="C101" s="1214"/>
      <c r="D101" s="1214"/>
      <c r="E101" s="548"/>
      <c r="F101" s="545">
        <v>222730</v>
      </c>
      <c r="G101" s="1041"/>
      <c r="H101" s="1042"/>
      <c r="I101" s="555"/>
      <c r="J101" s="555">
        <v>1214</v>
      </c>
      <c r="K101" s="1172">
        <v>1000</v>
      </c>
      <c r="L101" s="1172"/>
      <c r="M101" s="1172">
        <v>1000</v>
      </c>
      <c r="N101" s="1172"/>
      <c r="O101" s="1172">
        <v>1000</v>
      </c>
      <c r="P101" s="1172"/>
    </row>
    <row r="102" spans="1:16" ht="15.6" x14ac:dyDescent="0.3">
      <c r="A102" s="1214" t="s">
        <v>209</v>
      </c>
      <c r="B102" s="1214"/>
      <c r="C102" s="1214"/>
      <c r="D102" s="1214"/>
      <c r="E102" s="548"/>
      <c r="F102" s="545">
        <v>222810</v>
      </c>
      <c r="G102" s="1041"/>
      <c r="H102" s="1042"/>
      <c r="I102" s="555"/>
      <c r="J102" s="555">
        <v>136</v>
      </c>
      <c r="K102" s="1172"/>
      <c r="L102" s="1172"/>
      <c r="M102" s="1172"/>
      <c r="N102" s="1172"/>
      <c r="O102" s="1172"/>
      <c r="P102" s="1172"/>
    </row>
    <row r="103" spans="1:16" ht="15.6" x14ac:dyDescent="0.3">
      <c r="A103" s="1214" t="s">
        <v>210</v>
      </c>
      <c r="B103" s="1214"/>
      <c r="C103" s="1214"/>
      <c r="D103" s="1214"/>
      <c r="E103" s="548"/>
      <c r="F103" s="545">
        <v>222920</v>
      </c>
      <c r="G103" s="1041">
        <v>29.8</v>
      </c>
      <c r="H103" s="1042"/>
      <c r="I103" s="555">
        <v>146.9</v>
      </c>
      <c r="J103" s="555">
        <v>150</v>
      </c>
      <c r="K103" s="1172">
        <v>300</v>
      </c>
      <c r="L103" s="1172"/>
      <c r="M103" s="1172">
        <v>300</v>
      </c>
      <c r="N103" s="1172"/>
      <c r="O103" s="1172">
        <v>300</v>
      </c>
      <c r="P103" s="1172"/>
    </row>
    <row r="104" spans="1:16" ht="15.6" x14ac:dyDescent="0.3">
      <c r="A104" s="1214" t="s">
        <v>151</v>
      </c>
      <c r="B104" s="1214"/>
      <c r="C104" s="1214"/>
      <c r="D104" s="1214"/>
      <c r="E104" s="548"/>
      <c r="F104" s="545">
        <v>222970</v>
      </c>
      <c r="G104" s="1041">
        <v>3303.1</v>
      </c>
      <c r="H104" s="1042"/>
      <c r="I104" s="555"/>
      <c r="J104" s="555"/>
      <c r="K104" s="1172"/>
      <c r="L104" s="1172"/>
      <c r="M104" s="1172"/>
      <c r="N104" s="1172"/>
      <c r="O104" s="1172"/>
      <c r="P104" s="1172"/>
    </row>
    <row r="105" spans="1:16" ht="15.6" x14ac:dyDescent="0.3">
      <c r="A105" s="1214" t="s">
        <v>211</v>
      </c>
      <c r="B105" s="1214"/>
      <c r="C105" s="1214"/>
      <c r="D105" s="1214"/>
      <c r="E105" s="548"/>
      <c r="F105" s="545">
        <v>222980</v>
      </c>
      <c r="G105" s="1041">
        <v>22.5</v>
      </c>
      <c r="H105" s="1042"/>
      <c r="I105" s="555">
        <v>32.1</v>
      </c>
      <c r="J105" s="555">
        <v>60</v>
      </c>
      <c r="K105" s="1172">
        <v>60</v>
      </c>
      <c r="L105" s="1172"/>
      <c r="M105" s="1172">
        <v>60</v>
      </c>
      <c r="N105" s="1172"/>
      <c r="O105" s="1172">
        <v>60</v>
      </c>
      <c r="P105" s="1172"/>
    </row>
    <row r="106" spans="1:16" ht="15.6" x14ac:dyDescent="0.3">
      <c r="A106" s="1214" t="s">
        <v>154</v>
      </c>
      <c r="B106" s="1214"/>
      <c r="C106" s="1214"/>
      <c r="D106" s="1214"/>
      <c r="E106" s="548"/>
      <c r="F106" s="545">
        <v>222999</v>
      </c>
      <c r="G106" s="1041">
        <v>404.6</v>
      </c>
      <c r="H106" s="1042"/>
      <c r="I106" s="555">
        <v>293.7</v>
      </c>
      <c r="J106" s="555">
        <v>2698.4</v>
      </c>
      <c r="K106" s="1172">
        <v>1358.9</v>
      </c>
      <c r="L106" s="1172"/>
      <c r="M106" s="1172">
        <v>1358.9</v>
      </c>
      <c r="N106" s="1172"/>
      <c r="O106" s="1172">
        <v>1358.9</v>
      </c>
      <c r="P106" s="1172"/>
    </row>
    <row r="107" spans="1:16" ht="15.6" x14ac:dyDescent="0.3">
      <c r="A107" s="1213" t="s">
        <v>212</v>
      </c>
      <c r="B107" s="1213"/>
      <c r="C107" s="1213"/>
      <c r="D107" s="1213"/>
      <c r="E107" s="561"/>
      <c r="F107" s="57">
        <v>27</v>
      </c>
      <c r="G107" s="1064">
        <f>G108+G109+G110+G111</f>
        <v>838</v>
      </c>
      <c r="H107" s="1065"/>
      <c r="I107" s="560">
        <f>I108+I109+I110+I111</f>
        <v>311.39999999999998</v>
      </c>
      <c r="J107" s="560">
        <f>J108+J109+J110+J111</f>
        <v>476</v>
      </c>
      <c r="K107" s="1168">
        <f>K108+K109+K110+K111</f>
        <v>450</v>
      </c>
      <c r="L107" s="1170"/>
      <c r="M107" s="1168">
        <f t="shared" ref="M107" si="6">M108+M109+M110+M111</f>
        <v>450</v>
      </c>
      <c r="N107" s="1170"/>
      <c r="O107" s="1168">
        <f t="shared" ref="O107" si="7">O108+O109+O110+O111</f>
        <v>450</v>
      </c>
      <c r="P107" s="1170"/>
    </row>
    <row r="108" spans="1:16" ht="15.6" x14ac:dyDescent="0.3">
      <c r="A108" s="1214" t="s">
        <v>213</v>
      </c>
      <c r="B108" s="1214"/>
      <c r="C108" s="1214"/>
      <c r="D108" s="1214"/>
      <c r="E108" s="561"/>
      <c r="F108" s="58">
        <v>273100</v>
      </c>
      <c r="G108" s="1166"/>
      <c r="H108" s="1167"/>
      <c r="I108" s="555"/>
      <c r="J108" s="555">
        <v>236</v>
      </c>
      <c r="K108" s="1172"/>
      <c r="L108" s="1172"/>
      <c r="M108" s="1172"/>
      <c r="N108" s="1172"/>
      <c r="O108" s="1172"/>
      <c r="P108" s="1172"/>
    </row>
    <row r="109" spans="1:16" ht="15.6" x14ac:dyDescent="0.3">
      <c r="A109" s="1214" t="s">
        <v>214</v>
      </c>
      <c r="B109" s="1214"/>
      <c r="C109" s="1214"/>
      <c r="D109" s="1214"/>
      <c r="E109" s="548"/>
      <c r="F109" s="545">
        <v>273200</v>
      </c>
      <c r="G109" s="1166">
        <v>631.79999999999995</v>
      </c>
      <c r="H109" s="1167"/>
      <c r="I109" s="555">
        <v>235.8</v>
      </c>
      <c r="J109" s="555">
        <v>160</v>
      </c>
      <c r="K109" s="1172">
        <v>300</v>
      </c>
      <c r="L109" s="1172"/>
      <c r="M109" s="1172">
        <v>300</v>
      </c>
      <c r="N109" s="1172"/>
      <c r="O109" s="1172">
        <v>300</v>
      </c>
      <c r="P109" s="1172"/>
    </row>
    <row r="110" spans="1:16" ht="15.6" x14ac:dyDescent="0.3">
      <c r="A110" s="1214" t="s">
        <v>215</v>
      </c>
      <c r="B110" s="1214"/>
      <c r="C110" s="1214"/>
      <c r="D110" s="1214"/>
      <c r="E110" s="548"/>
      <c r="F110" s="545">
        <v>273500</v>
      </c>
      <c r="G110" s="1166">
        <v>59.2</v>
      </c>
      <c r="H110" s="1167"/>
      <c r="I110" s="555">
        <v>75.599999999999994</v>
      </c>
      <c r="J110" s="555">
        <v>80</v>
      </c>
      <c r="K110" s="1172">
        <v>150</v>
      </c>
      <c r="L110" s="1172"/>
      <c r="M110" s="1172">
        <v>150</v>
      </c>
      <c r="N110" s="1172"/>
      <c r="O110" s="1172">
        <v>150</v>
      </c>
      <c r="P110" s="1172"/>
    </row>
    <row r="111" spans="1:16" ht="15.6" x14ac:dyDescent="0.3">
      <c r="A111" s="1215" t="s">
        <v>158</v>
      </c>
      <c r="B111" s="1215"/>
      <c r="C111" s="1215"/>
      <c r="D111" s="1215"/>
      <c r="E111" s="548"/>
      <c r="F111" s="545">
        <v>273900</v>
      </c>
      <c r="G111" s="1166">
        <v>147</v>
      </c>
      <c r="H111" s="1167"/>
      <c r="I111" s="555"/>
      <c r="J111" s="555"/>
      <c r="K111" s="1172"/>
      <c r="L111" s="1172"/>
      <c r="M111" s="1172"/>
      <c r="N111" s="1172"/>
      <c r="O111" s="1172"/>
      <c r="P111" s="1172"/>
    </row>
    <row r="112" spans="1:16" ht="15.6" x14ac:dyDescent="0.3">
      <c r="A112" s="1213" t="s">
        <v>82</v>
      </c>
      <c r="B112" s="1213"/>
      <c r="C112" s="1213"/>
      <c r="D112" s="1213"/>
      <c r="E112" s="561"/>
      <c r="F112" s="57">
        <v>28</v>
      </c>
      <c r="G112" s="1168">
        <f>G113+G114</f>
        <v>1289.5999999999999</v>
      </c>
      <c r="H112" s="1170"/>
      <c r="I112" s="560">
        <f>I113+I114</f>
        <v>136.19999999999999</v>
      </c>
      <c r="J112" s="560">
        <f>J113+J114</f>
        <v>150</v>
      </c>
      <c r="K112" s="1179">
        <f>K113+K114</f>
        <v>408</v>
      </c>
      <c r="L112" s="1179"/>
      <c r="M112" s="1179">
        <f t="shared" ref="M112" si="8">M113+M114</f>
        <v>408</v>
      </c>
      <c r="N112" s="1179"/>
      <c r="O112" s="1179">
        <f t="shared" ref="O112" si="9">O113+O114</f>
        <v>408</v>
      </c>
      <c r="P112" s="1179"/>
    </row>
    <row r="113" spans="1:16" ht="15.6" x14ac:dyDescent="0.3">
      <c r="A113" s="1214" t="s">
        <v>216</v>
      </c>
      <c r="B113" s="1214"/>
      <c r="C113" s="1214"/>
      <c r="D113" s="1214"/>
      <c r="E113" s="561"/>
      <c r="F113" s="545">
        <v>281110</v>
      </c>
      <c r="G113" s="1041">
        <v>1289.5999999999999</v>
      </c>
      <c r="H113" s="1042"/>
      <c r="I113" s="555">
        <v>133.69999999999999</v>
      </c>
      <c r="J113" s="555">
        <v>150</v>
      </c>
      <c r="K113" s="1172">
        <v>300</v>
      </c>
      <c r="L113" s="1172"/>
      <c r="M113" s="1172">
        <v>300</v>
      </c>
      <c r="N113" s="1172"/>
      <c r="O113" s="1172">
        <v>300</v>
      </c>
      <c r="P113" s="1172"/>
    </row>
    <row r="114" spans="1:16" ht="15.6" x14ac:dyDescent="0.3">
      <c r="A114" s="1214" t="s">
        <v>216</v>
      </c>
      <c r="B114" s="1214"/>
      <c r="C114" s="1214"/>
      <c r="D114" s="1214"/>
      <c r="E114" s="561"/>
      <c r="F114" s="545">
        <v>281230</v>
      </c>
      <c r="G114" s="1041"/>
      <c r="H114" s="1042"/>
      <c r="I114" s="555">
        <v>2.5</v>
      </c>
      <c r="J114" s="555"/>
      <c r="K114" s="1172">
        <v>108</v>
      </c>
      <c r="L114" s="1172"/>
      <c r="M114" s="1172">
        <v>108</v>
      </c>
      <c r="N114" s="1172"/>
      <c r="O114" s="1172">
        <v>108</v>
      </c>
      <c r="P114" s="1172"/>
    </row>
    <row r="115" spans="1:16" ht="15.6" x14ac:dyDescent="0.3">
      <c r="A115" s="1213" t="s">
        <v>83</v>
      </c>
      <c r="B115" s="1213"/>
      <c r="C115" s="1213"/>
      <c r="D115" s="1213"/>
      <c r="E115" s="561"/>
      <c r="F115" s="57">
        <v>31</v>
      </c>
      <c r="G115" s="1168">
        <f>G116+G117+G118</f>
        <v>465.5</v>
      </c>
      <c r="H115" s="1170"/>
      <c r="I115" s="560">
        <f>I116+I117+I118</f>
        <v>613.6</v>
      </c>
      <c r="J115" s="560">
        <f>J116+J117+J118</f>
        <v>312</v>
      </c>
      <c r="K115" s="1179">
        <f>K116+K117+K118</f>
        <v>750</v>
      </c>
      <c r="L115" s="1179"/>
      <c r="M115" s="1179">
        <f>M116+M117+M118</f>
        <v>750</v>
      </c>
      <c r="N115" s="1179"/>
      <c r="O115" s="1179">
        <f>O116+O117+O118</f>
        <v>750</v>
      </c>
      <c r="P115" s="1179"/>
    </row>
    <row r="116" spans="1:16" ht="15.6" x14ac:dyDescent="0.3">
      <c r="A116" s="1214" t="s">
        <v>217</v>
      </c>
      <c r="B116" s="1214"/>
      <c r="C116" s="1214"/>
      <c r="D116" s="1214"/>
      <c r="E116" s="548"/>
      <c r="F116" s="548">
        <v>314110</v>
      </c>
      <c r="G116" s="1166">
        <v>227.5</v>
      </c>
      <c r="H116" s="1167"/>
      <c r="I116" s="555">
        <v>194.9</v>
      </c>
      <c r="J116" s="555">
        <v>192</v>
      </c>
      <c r="K116" s="1172">
        <v>300</v>
      </c>
      <c r="L116" s="1172"/>
      <c r="M116" s="1172">
        <v>300</v>
      </c>
      <c r="N116" s="1172"/>
      <c r="O116" s="1172">
        <v>300</v>
      </c>
      <c r="P116" s="1172"/>
    </row>
    <row r="117" spans="1:16" ht="15.6" x14ac:dyDescent="0.3">
      <c r="A117" s="1214" t="s">
        <v>218</v>
      </c>
      <c r="B117" s="1214"/>
      <c r="C117" s="1214"/>
      <c r="D117" s="1214"/>
      <c r="E117" s="548"/>
      <c r="F117" s="548">
        <v>316110</v>
      </c>
      <c r="G117" s="1166">
        <v>166.8</v>
      </c>
      <c r="H117" s="1167"/>
      <c r="I117" s="555">
        <v>217.9</v>
      </c>
      <c r="J117" s="555">
        <v>120</v>
      </c>
      <c r="K117" s="1172">
        <v>300</v>
      </c>
      <c r="L117" s="1172"/>
      <c r="M117" s="1172">
        <v>300</v>
      </c>
      <c r="N117" s="1172"/>
      <c r="O117" s="1172">
        <v>300</v>
      </c>
      <c r="P117" s="1172"/>
    </row>
    <row r="118" spans="1:16" ht="15.6" x14ac:dyDescent="0.3">
      <c r="A118" s="1214" t="s">
        <v>219</v>
      </c>
      <c r="B118" s="1214"/>
      <c r="C118" s="1214"/>
      <c r="D118" s="1214"/>
      <c r="E118" s="548"/>
      <c r="F118" s="548">
        <v>317110</v>
      </c>
      <c r="G118" s="1166">
        <v>71.2</v>
      </c>
      <c r="H118" s="1167"/>
      <c r="I118" s="555">
        <v>200.8</v>
      </c>
      <c r="J118" s="555"/>
      <c r="K118" s="1172">
        <v>150</v>
      </c>
      <c r="L118" s="1172"/>
      <c r="M118" s="1172">
        <v>150</v>
      </c>
      <c r="N118" s="1172"/>
      <c r="O118" s="1172">
        <v>150</v>
      </c>
      <c r="P118" s="1172"/>
    </row>
    <row r="119" spans="1:16" ht="15.6" x14ac:dyDescent="0.3">
      <c r="A119" s="1213" t="s">
        <v>84</v>
      </c>
      <c r="B119" s="1213"/>
      <c r="C119" s="1213"/>
      <c r="D119" s="1213"/>
      <c r="E119" s="561"/>
      <c r="F119" s="561">
        <v>33</v>
      </c>
      <c r="G119" s="1168">
        <f>G120+G121+G122+G123+G124+G125</f>
        <v>416.1</v>
      </c>
      <c r="H119" s="1170"/>
      <c r="I119" s="560">
        <f>I120+I121+I122+I123+I124+I125</f>
        <v>394.29999999999995</v>
      </c>
      <c r="J119" s="560">
        <f>J120+J121+J122+J123+J124+J125</f>
        <v>333</v>
      </c>
      <c r="K119" s="1179">
        <f>K120+K121+K122+K123+K124+K125</f>
        <v>530</v>
      </c>
      <c r="L119" s="1179"/>
      <c r="M119" s="1179">
        <f>M120+M121+M122+M123+M124+M125</f>
        <v>530</v>
      </c>
      <c r="N119" s="1179"/>
      <c r="O119" s="1179">
        <f>O120+O121+O122+O123+O124+O125</f>
        <v>530</v>
      </c>
      <c r="P119" s="1179"/>
    </row>
    <row r="120" spans="1:16" ht="15.6" x14ac:dyDescent="0.3">
      <c r="A120" s="1214" t="s">
        <v>165</v>
      </c>
      <c r="B120" s="1214"/>
      <c r="C120" s="1214"/>
      <c r="D120" s="1214"/>
      <c r="E120" s="548"/>
      <c r="F120" s="548">
        <v>332110</v>
      </c>
      <c r="G120" s="1043">
        <v>24.1</v>
      </c>
      <c r="H120" s="1043"/>
      <c r="I120" s="555">
        <v>20.100000000000001</v>
      </c>
      <c r="J120" s="555">
        <v>5</v>
      </c>
      <c r="K120" s="1172">
        <v>10</v>
      </c>
      <c r="L120" s="1172"/>
      <c r="M120" s="1172">
        <v>10</v>
      </c>
      <c r="N120" s="1172"/>
      <c r="O120" s="1172">
        <v>10</v>
      </c>
      <c r="P120" s="1172"/>
    </row>
    <row r="121" spans="1:16" ht="15.6" x14ac:dyDescent="0.3">
      <c r="A121" s="1214" t="s">
        <v>166</v>
      </c>
      <c r="B121" s="1214"/>
      <c r="C121" s="1214"/>
      <c r="D121" s="1214"/>
      <c r="E121" s="548"/>
      <c r="F121" s="548">
        <v>333110</v>
      </c>
      <c r="G121" s="1172">
        <v>53.3</v>
      </c>
      <c r="H121" s="1172"/>
      <c r="I121" s="555">
        <v>24.2</v>
      </c>
      <c r="J121" s="555">
        <v>30</v>
      </c>
      <c r="K121" s="1172">
        <v>40</v>
      </c>
      <c r="L121" s="1172"/>
      <c r="M121" s="1172">
        <v>40</v>
      </c>
      <c r="N121" s="1172"/>
      <c r="O121" s="1172">
        <v>40</v>
      </c>
      <c r="P121" s="1172"/>
    </row>
    <row r="122" spans="1:16" ht="15.6" x14ac:dyDescent="0.3">
      <c r="A122" s="1214" t="s">
        <v>220</v>
      </c>
      <c r="B122" s="1214"/>
      <c r="C122" s="1214"/>
      <c r="D122" s="1214"/>
      <c r="E122" s="548"/>
      <c r="F122" s="548">
        <v>334110</v>
      </c>
      <c r="G122" s="1172">
        <v>0</v>
      </c>
      <c r="H122" s="1172"/>
      <c r="I122" s="555"/>
      <c r="J122" s="555">
        <v>5</v>
      </c>
      <c r="K122" s="1172">
        <v>10</v>
      </c>
      <c r="L122" s="1172"/>
      <c r="M122" s="1172">
        <v>10</v>
      </c>
      <c r="N122" s="1172"/>
      <c r="O122" s="1172">
        <v>10</v>
      </c>
      <c r="P122" s="1172"/>
    </row>
    <row r="123" spans="1:16" ht="15.6" x14ac:dyDescent="0.3">
      <c r="A123" s="1214" t="s">
        <v>221</v>
      </c>
      <c r="B123" s="1214"/>
      <c r="C123" s="1214"/>
      <c r="D123" s="1214"/>
      <c r="E123" s="548"/>
      <c r="F123" s="548">
        <v>336110</v>
      </c>
      <c r="G123" s="1172">
        <v>180.5</v>
      </c>
      <c r="H123" s="1172"/>
      <c r="I123" s="555">
        <v>162.4</v>
      </c>
      <c r="J123" s="555">
        <v>140</v>
      </c>
      <c r="K123" s="1172">
        <v>220</v>
      </c>
      <c r="L123" s="1172"/>
      <c r="M123" s="1172">
        <v>220</v>
      </c>
      <c r="N123" s="1172"/>
      <c r="O123" s="1172">
        <v>220</v>
      </c>
      <c r="P123" s="1172"/>
    </row>
    <row r="124" spans="1:16" ht="15.6" x14ac:dyDescent="0.3">
      <c r="A124" s="1214" t="s">
        <v>222</v>
      </c>
      <c r="B124" s="1214"/>
      <c r="C124" s="1214"/>
      <c r="D124" s="1214"/>
      <c r="E124" s="59"/>
      <c r="F124" s="59">
        <v>338110</v>
      </c>
      <c r="G124" s="1172">
        <v>7.8</v>
      </c>
      <c r="H124" s="1172"/>
      <c r="I124" s="555">
        <v>0.2</v>
      </c>
      <c r="J124" s="555"/>
      <c r="K124" s="1172"/>
      <c r="L124" s="1172"/>
      <c r="M124" s="1172"/>
      <c r="N124" s="1172"/>
      <c r="O124" s="1172"/>
      <c r="P124" s="1172"/>
    </row>
    <row r="125" spans="1:16" ht="15.6" x14ac:dyDescent="0.3">
      <c r="A125" s="1214" t="s">
        <v>168</v>
      </c>
      <c r="B125" s="1214"/>
      <c r="C125" s="1214"/>
      <c r="D125" s="1214"/>
      <c r="E125" s="59"/>
      <c r="F125" s="59">
        <v>339110</v>
      </c>
      <c r="G125" s="1216">
        <v>150.4</v>
      </c>
      <c r="H125" s="1216"/>
      <c r="I125" s="566">
        <v>187.4</v>
      </c>
      <c r="J125" s="566">
        <v>153</v>
      </c>
      <c r="K125" s="1216">
        <v>250</v>
      </c>
      <c r="L125" s="1216"/>
      <c r="M125" s="1216">
        <v>250</v>
      </c>
      <c r="N125" s="1216"/>
      <c r="O125" s="1216">
        <v>250</v>
      </c>
      <c r="P125" s="1216"/>
    </row>
    <row r="126" spans="1:16" ht="15.6" x14ac:dyDescent="0.3">
      <c r="A126" s="1217" t="s">
        <v>223</v>
      </c>
      <c r="B126" s="1217"/>
      <c r="C126" s="1217"/>
      <c r="D126" s="1218"/>
      <c r="E126" s="60" t="s">
        <v>224</v>
      </c>
      <c r="F126" s="61"/>
      <c r="G126" s="1219"/>
      <c r="H126" s="1219"/>
      <c r="I126" s="565">
        <f>I127</f>
        <v>0</v>
      </c>
      <c r="J126" s="565">
        <f>J127</f>
        <v>256000</v>
      </c>
      <c r="K126" s="1219">
        <f>K127</f>
        <v>0</v>
      </c>
      <c r="L126" s="1219"/>
      <c r="M126" s="1219">
        <f>M127</f>
        <v>0</v>
      </c>
      <c r="N126" s="1219"/>
      <c r="O126" s="1219">
        <f>O127</f>
        <v>0</v>
      </c>
      <c r="P126" s="1219"/>
    </row>
    <row r="127" spans="1:16" ht="15.6" x14ac:dyDescent="0.3">
      <c r="A127" s="1220" t="s">
        <v>225</v>
      </c>
      <c r="B127" s="1221"/>
      <c r="C127" s="1221"/>
      <c r="D127" s="1222"/>
      <c r="E127" s="548"/>
      <c r="F127" s="548">
        <v>263210</v>
      </c>
      <c r="G127" s="1172"/>
      <c r="H127" s="1172"/>
      <c r="I127" s="555"/>
      <c r="J127" s="555">
        <v>256000</v>
      </c>
      <c r="K127" s="1172"/>
      <c r="L127" s="1172"/>
      <c r="M127" s="1172"/>
      <c r="N127" s="1172"/>
      <c r="O127" s="1172"/>
      <c r="P127" s="1172"/>
    </row>
    <row r="128" spans="1:16" ht="15.6" x14ac:dyDescent="0.3">
      <c r="A128" s="1223" t="s">
        <v>226</v>
      </c>
      <c r="B128" s="1224"/>
      <c r="C128" s="1224"/>
      <c r="D128" s="1225"/>
      <c r="E128" s="60" t="s">
        <v>227</v>
      </c>
      <c r="F128" s="553"/>
      <c r="G128" s="1226"/>
      <c r="H128" s="1226"/>
      <c r="I128" s="565">
        <f>I129</f>
        <v>0</v>
      </c>
      <c r="J128" s="565">
        <f>J129</f>
        <v>1000</v>
      </c>
      <c r="K128" s="1226">
        <f>K129</f>
        <v>1000</v>
      </c>
      <c r="L128" s="1226"/>
      <c r="M128" s="1226">
        <f t="shared" ref="M128" si="10">M129</f>
        <v>1000</v>
      </c>
      <c r="N128" s="1226"/>
      <c r="O128" s="1226">
        <f t="shared" ref="O128" si="11">O129</f>
        <v>1000</v>
      </c>
      <c r="P128" s="1226"/>
    </row>
    <row r="129" spans="1:16" ht="15.6" x14ac:dyDescent="0.3">
      <c r="A129" s="1214" t="s">
        <v>154</v>
      </c>
      <c r="B129" s="1214"/>
      <c r="C129" s="1214"/>
      <c r="D129" s="1214"/>
      <c r="E129" s="548"/>
      <c r="F129" s="548">
        <v>222999</v>
      </c>
      <c r="G129" s="1172"/>
      <c r="H129" s="1172"/>
      <c r="I129" s="555"/>
      <c r="J129" s="555">
        <v>1000</v>
      </c>
      <c r="K129" s="1172">
        <v>1000</v>
      </c>
      <c r="L129" s="1172"/>
      <c r="M129" s="1172">
        <v>1000</v>
      </c>
      <c r="N129" s="1172"/>
      <c r="O129" s="1172">
        <v>1000</v>
      </c>
      <c r="P129" s="1172"/>
    </row>
    <row r="130" spans="1:16" ht="15.6" x14ac:dyDescent="0.3">
      <c r="A130" s="19"/>
      <c r="B130" s="1"/>
      <c r="C130" s="1"/>
      <c r="D130" s="1"/>
      <c r="E130" s="1"/>
      <c r="F130" s="1"/>
      <c r="G130" s="1"/>
      <c r="H130" s="1"/>
      <c r="I130" s="1"/>
      <c r="J130" s="1"/>
      <c r="K130" s="1"/>
      <c r="L130" s="1"/>
      <c r="M130" s="1"/>
      <c r="N130" s="1"/>
      <c r="O130" s="1"/>
      <c r="P130" s="1"/>
    </row>
    <row r="131" spans="1:16" ht="16.2" x14ac:dyDescent="0.3">
      <c r="A131" s="1158" t="s">
        <v>169</v>
      </c>
      <c r="B131" s="1158"/>
      <c r="C131" s="1158"/>
      <c r="D131" s="1158"/>
      <c r="E131" s="1158"/>
      <c r="F131" s="1158"/>
      <c r="G131" s="1158"/>
      <c r="H131" s="1158"/>
      <c r="I131" s="1158"/>
      <c r="J131" s="1158"/>
      <c r="K131" s="1158"/>
      <c r="L131" s="1158"/>
      <c r="M131" s="1158"/>
      <c r="N131" s="1158"/>
      <c r="O131" s="1158"/>
      <c r="P131" s="1158"/>
    </row>
    <row r="132" spans="1:16" ht="15.6" x14ac:dyDescent="0.3">
      <c r="A132" s="1130" t="s">
        <v>1</v>
      </c>
      <c r="B132" s="1130"/>
      <c r="C132" s="1130"/>
      <c r="D132" s="1130"/>
      <c r="E132" s="1130" t="s">
        <v>0</v>
      </c>
      <c r="F132" s="1130"/>
      <c r="G132" s="1130"/>
      <c r="H132" s="1130"/>
      <c r="I132" s="1238" t="s">
        <v>43</v>
      </c>
      <c r="J132" s="1238" t="s">
        <v>42</v>
      </c>
      <c r="K132" s="1238" t="s">
        <v>73</v>
      </c>
      <c r="L132" s="546">
        <v>2024</v>
      </c>
      <c r="M132" s="1238" t="s">
        <v>170</v>
      </c>
      <c r="N132" s="548">
        <v>2025</v>
      </c>
      <c r="O132" s="548">
        <v>2026</v>
      </c>
      <c r="P132" s="548">
        <v>2027</v>
      </c>
    </row>
    <row r="133" spans="1:16" ht="52.2" x14ac:dyDescent="0.3">
      <c r="A133" s="1130"/>
      <c r="B133" s="1130"/>
      <c r="C133" s="1130"/>
      <c r="D133" s="1130"/>
      <c r="E133" s="548" t="s">
        <v>44</v>
      </c>
      <c r="F133" s="548" t="s">
        <v>38</v>
      </c>
      <c r="G133" s="562" t="s">
        <v>13</v>
      </c>
      <c r="H133" s="545" t="s">
        <v>39</v>
      </c>
      <c r="I133" s="1238"/>
      <c r="J133" s="1238"/>
      <c r="K133" s="1238"/>
      <c r="L133" s="6" t="s">
        <v>41</v>
      </c>
      <c r="M133" s="1238"/>
      <c r="N133" s="562" t="s">
        <v>13</v>
      </c>
      <c r="O133" s="562" t="s">
        <v>14</v>
      </c>
      <c r="P133" s="562" t="s">
        <v>14</v>
      </c>
    </row>
    <row r="134" spans="1:16" ht="15.6" x14ac:dyDescent="0.3">
      <c r="A134" s="1077">
        <v>1</v>
      </c>
      <c r="B134" s="1120"/>
      <c r="C134" s="1120"/>
      <c r="D134" s="1078"/>
      <c r="E134" s="548">
        <v>2</v>
      </c>
      <c r="F134" s="548">
        <v>3</v>
      </c>
      <c r="G134" s="548">
        <v>4</v>
      </c>
      <c r="H134" s="548">
        <v>5</v>
      </c>
      <c r="I134" s="548">
        <v>6</v>
      </c>
      <c r="J134" s="548">
        <v>7</v>
      </c>
      <c r="K134" s="548">
        <v>8</v>
      </c>
      <c r="L134" s="548">
        <v>9</v>
      </c>
      <c r="M134" s="548" t="s">
        <v>45</v>
      </c>
      <c r="N134" s="548">
        <v>11</v>
      </c>
      <c r="O134" s="548">
        <v>12</v>
      </c>
      <c r="P134" s="548">
        <v>13</v>
      </c>
    </row>
    <row r="135" spans="1:16" ht="15.6" x14ac:dyDescent="0.3">
      <c r="A135" s="1014"/>
      <c r="B135" s="1188"/>
      <c r="C135" s="1188"/>
      <c r="D135" s="1015"/>
      <c r="E135" s="2"/>
      <c r="F135" s="2"/>
      <c r="G135" s="2"/>
      <c r="H135" s="2"/>
      <c r="I135" s="2"/>
      <c r="J135" s="2"/>
      <c r="K135" s="2"/>
      <c r="L135" s="2"/>
      <c r="M135" s="2"/>
      <c r="N135" s="2"/>
      <c r="O135" s="2"/>
      <c r="P135" s="2"/>
    </row>
    <row r="136" spans="1:16" ht="15.6" x14ac:dyDescent="0.3">
      <c r="A136" s="1014"/>
      <c r="B136" s="1188"/>
      <c r="C136" s="1188"/>
      <c r="D136" s="1015"/>
      <c r="E136" s="2"/>
      <c r="F136" s="2"/>
      <c r="G136" s="2"/>
      <c r="H136" s="2"/>
      <c r="I136" s="2"/>
      <c r="J136" s="2"/>
      <c r="K136" s="2"/>
      <c r="L136" s="2"/>
      <c r="M136" s="2"/>
      <c r="N136" s="2"/>
      <c r="O136" s="2"/>
      <c r="P136" s="2"/>
    </row>
    <row r="137" spans="1:16" ht="15.6" x14ac:dyDescent="0.3">
      <c r="A137" s="19"/>
      <c r="B137" s="1"/>
      <c r="C137" s="1"/>
      <c r="D137" s="1"/>
      <c r="E137" s="1"/>
      <c r="F137" s="1"/>
      <c r="G137" s="1"/>
      <c r="H137" s="1"/>
      <c r="I137" s="1"/>
      <c r="J137" s="1"/>
      <c r="K137" s="1"/>
      <c r="L137" s="1"/>
      <c r="M137" s="1"/>
      <c r="N137" s="1"/>
      <c r="O137" s="1"/>
      <c r="P137" s="1"/>
    </row>
    <row r="138" spans="1:16" ht="15.6" x14ac:dyDescent="0.3">
      <c r="A138" s="1232" t="s">
        <v>46</v>
      </c>
      <c r="B138" s="1233"/>
      <c r="C138" s="1233"/>
      <c r="D138" s="1233"/>
      <c r="E138" s="1233"/>
      <c r="F138" s="1233"/>
      <c r="G138" s="1233"/>
      <c r="H138" s="1233"/>
      <c r="I138" s="1233"/>
      <c r="J138" s="1233"/>
      <c r="K138" s="1233"/>
      <c r="L138" s="1233"/>
      <c r="M138" s="1233"/>
      <c r="N138" s="1233"/>
      <c r="O138" s="1233"/>
      <c r="P138" s="1234"/>
    </row>
    <row r="139" spans="1:16" ht="15.6" x14ac:dyDescent="0.3">
      <c r="A139" s="1235" t="s">
        <v>47</v>
      </c>
      <c r="B139" s="1236"/>
      <c r="C139" s="1236"/>
      <c r="D139" s="1236"/>
      <c r="E139" s="1236"/>
      <c r="F139" s="1236"/>
      <c r="G139" s="1236"/>
      <c r="H139" s="1236"/>
      <c r="I139" s="1236"/>
      <c r="J139" s="1236"/>
      <c r="K139" s="1236"/>
      <c r="L139" s="1236"/>
      <c r="M139" s="1236"/>
      <c r="N139" s="1236"/>
      <c r="O139" s="1236"/>
      <c r="P139" s="1237"/>
    </row>
    <row r="140" spans="1:16" ht="15.6" x14ac:dyDescent="0.3">
      <c r="A140" s="1235" t="s">
        <v>48</v>
      </c>
      <c r="B140" s="1236"/>
      <c r="C140" s="1236"/>
      <c r="D140" s="1236"/>
      <c r="E140" s="1236"/>
      <c r="F140" s="1236"/>
      <c r="G140" s="1236"/>
      <c r="H140" s="1236"/>
      <c r="I140" s="1236"/>
      <c r="J140" s="1236"/>
      <c r="K140" s="1236"/>
      <c r="L140" s="1236"/>
      <c r="M140" s="1236"/>
      <c r="N140" s="1236"/>
      <c r="O140" s="1236"/>
      <c r="P140" s="1237"/>
    </row>
    <row r="141" spans="1:16" ht="15.6" x14ac:dyDescent="0.3">
      <c r="A141" s="1227" t="s">
        <v>49</v>
      </c>
      <c r="B141" s="1228"/>
      <c r="C141" s="1228"/>
      <c r="D141" s="1228"/>
      <c r="E141" s="1228"/>
      <c r="F141" s="1228"/>
      <c r="G141" s="1228"/>
      <c r="H141" s="1228"/>
      <c r="I141" s="1228"/>
      <c r="J141" s="1228"/>
      <c r="K141" s="1228"/>
      <c r="L141" s="1228"/>
      <c r="M141" s="1228"/>
      <c r="N141" s="1228"/>
      <c r="O141" s="1228"/>
      <c r="P141" s="1229"/>
    </row>
    <row r="142" spans="1:16" ht="15.6" x14ac:dyDescent="0.3">
      <c r="A142" s="19"/>
      <c r="B142" s="1"/>
      <c r="C142" s="1"/>
      <c r="D142" s="1"/>
      <c r="E142" s="1"/>
      <c r="F142" s="1"/>
      <c r="G142" s="1"/>
      <c r="H142" s="1"/>
      <c r="I142" s="1"/>
      <c r="J142" s="1"/>
      <c r="K142" s="1"/>
      <c r="L142" s="1"/>
      <c r="M142" s="1"/>
      <c r="N142" s="1"/>
      <c r="O142" s="1"/>
      <c r="P142" s="1"/>
    </row>
    <row r="143" spans="1:16" ht="15.6" x14ac:dyDescent="0.3">
      <c r="A143" s="1230" t="s">
        <v>228</v>
      </c>
      <c r="B143" s="1231"/>
      <c r="C143" s="1231"/>
      <c r="D143" s="1231"/>
      <c r="E143" s="1231"/>
      <c r="F143" s="1231"/>
      <c r="G143" s="1231"/>
      <c r="H143" s="1231"/>
      <c r="I143" s="1231"/>
      <c r="J143" s="1231"/>
      <c r="K143" s="1231"/>
      <c r="L143" s="1231"/>
      <c r="M143" s="1231"/>
      <c r="N143" s="1231"/>
      <c r="O143" s="1231"/>
      <c r="P143" s="1231"/>
    </row>
  </sheetData>
  <mergeCells count="449">
    <mergeCell ref="A141:P141"/>
    <mergeCell ref="A143:P143"/>
    <mergeCell ref="A134:D134"/>
    <mergeCell ref="A135:D135"/>
    <mergeCell ref="A136:D136"/>
    <mergeCell ref="A138:P138"/>
    <mergeCell ref="A139:P139"/>
    <mergeCell ref="A140:P140"/>
    <mergeCell ref="A131:P131"/>
    <mergeCell ref="A132:D133"/>
    <mergeCell ref="E132:H132"/>
    <mergeCell ref="I132:I133"/>
    <mergeCell ref="J132:J133"/>
    <mergeCell ref="K132:K133"/>
    <mergeCell ref="M132:M133"/>
    <mergeCell ref="A128:D128"/>
    <mergeCell ref="G128:H128"/>
    <mergeCell ref="K128:L128"/>
    <mergeCell ref="M128:N128"/>
    <mergeCell ref="O128:P128"/>
    <mergeCell ref="A129:D129"/>
    <mergeCell ref="G129:H129"/>
    <mergeCell ref="K129:L129"/>
    <mergeCell ref="M129:N129"/>
    <mergeCell ref="O129:P129"/>
    <mergeCell ref="A126:D126"/>
    <mergeCell ref="G126:H126"/>
    <mergeCell ref="K126:L126"/>
    <mergeCell ref="M126:N126"/>
    <mergeCell ref="O126:P126"/>
    <mergeCell ref="A127:D127"/>
    <mergeCell ref="G127:H127"/>
    <mergeCell ref="K127:L127"/>
    <mergeCell ref="M127:N127"/>
    <mergeCell ref="O127:P127"/>
    <mergeCell ref="A124:D124"/>
    <mergeCell ref="G124:H124"/>
    <mergeCell ref="K124:L124"/>
    <mergeCell ref="M124:N124"/>
    <mergeCell ref="O124:P124"/>
    <mergeCell ref="A125:D125"/>
    <mergeCell ref="G125:H125"/>
    <mergeCell ref="K125:L125"/>
    <mergeCell ref="M125:N125"/>
    <mergeCell ref="O125:P125"/>
    <mergeCell ref="A122:D122"/>
    <mergeCell ref="G122:H122"/>
    <mergeCell ref="K122:L122"/>
    <mergeCell ref="M122:N122"/>
    <mergeCell ref="O122:P122"/>
    <mergeCell ref="A123:D123"/>
    <mergeCell ref="G123:H123"/>
    <mergeCell ref="K123:L123"/>
    <mergeCell ref="M123:N123"/>
    <mergeCell ref="O123:P123"/>
    <mergeCell ref="A120:D120"/>
    <mergeCell ref="G120:H120"/>
    <mergeCell ref="K120:L120"/>
    <mergeCell ref="M120:N120"/>
    <mergeCell ref="O120:P120"/>
    <mergeCell ref="A121:D121"/>
    <mergeCell ref="G121:H121"/>
    <mergeCell ref="K121:L121"/>
    <mergeCell ref="M121:N121"/>
    <mergeCell ref="O121:P121"/>
    <mergeCell ref="A118:D118"/>
    <mergeCell ref="G118:H118"/>
    <mergeCell ref="K118:L118"/>
    <mergeCell ref="M118:N118"/>
    <mergeCell ref="O118:P118"/>
    <mergeCell ref="A119:D119"/>
    <mergeCell ref="G119:H119"/>
    <mergeCell ref="K119:L119"/>
    <mergeCell ref="M119:N119"/>
    <mergeCell ref="O119:P119"/>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04:D104"/>
    <mergeCell ref="G104:H104"/>
    <mergeCell ref="K104:L104"/>
    <mergeCell ref="M104:N104"/>
    <mergeCell ref="O104:P104"/>
    <mergeCell ref="A105:D105"/>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A100:D100"/>
    <mergeCell ref="G100:H100"/>
    <mergeCell ref="K100:L100"/>
    <mergeCell ref="M100:N100"/>
    <mergeCell ref="O100:P100"/>
    <mergeCell ref="A101:D101"/>
    <mergeCell ref="G101:H101"/>
    <mergeCell ref="K101:L101"/>
    <mergeCell ref="M101:N101"/>
    <mergeCell ref="O101:P101"/>
    <mergeCell ref="A98:D98"/>
    <mergeCell ref="G98:H98"/>
    <mergeCell ref="K98:L98"/>
    <mergeCell ref="M98:N98"/>
    <mergeCell ref="O98:P98"/>
    <mergeCell ref="A99:D99"/>
    <mergeCell ref="G99:H99"/>
    <mergeCell ref="K99:L99"/>
    <mergeCell ref="M99:N99"/>
    <mergeCell ref="O99:P99"/>
    <mergeCell ref="A96:D96"/>
    <mergeCell ref="G96:H96"/>
    <mergeCell ref="K96:L96"/>
    <mergeCell ref="M96:N96"/>
    <mergeCell ref="O96:P96"/>
    <mergeCell ref="A97:D97"/>
    <mergeCell ref="G97:H97"/>
    <mergeCell ref="K97:L97"/>
    <mergeCell ref="M97:N97"/>
    <mergeCell ref="O97:P97"/>
    <mergeCell ref="A94:D94"/>
    <mergeCell ref="G94:H94"/>
    <mergeCell ref="K94:L94"/>
    <mergeCell ref="M94:N94"/>
    <mergeCell ref="O94:P94"/>
    <mergeCell ref="A95:D95"/>
    <mergeCell ref="G95:H95"/>
    <mergeCell ref="K95:L95"/>
    <mergeCell ref="M95:N95"/>
    <mergeCell ref="O95:P95"/>
    <mergeCell ref="A92:D92"/>
    <mergeCell ref="G92:H92"/>
    <mergeCell ref="K92:L92"/>
    <mergeCell ref="M92:N92"/>
    <mergeCell ref="O92:P92"/>
    <mergeCell ref="A93:D93"/>
    <mergeCell ref="G93:H93"/>
    <mergeCell ref="K93:L93"/>
    <mergeCell ref="M93:N93"/>
    <mergeCell ref="O93:P93"/>
    <mergeCell ref="A90:D90"/>
    <mergeCell ref="K90:L90"/>
    <mergeCell ref="M90:N90"/>
    <mergeCell ref="O90:P90"/>
    <mergeCell ref="A91:D91"/>
    <mergeCell ref="G91:H91"/>
    <mergeCell ref="K91:L91"/>
    <mergeCell ref="M91:N91"/>
    <mergeCell ref="O91:P91"/>
    <mergeCell ref="A88:D88"/>
    <mergeCell ref="G88:H88"/>
    <mergeCell ref="K88:L88"/>
    <mergeCell ref="M88:N88"/>
    <mergeCell ref="O88:P88"/>
    <mergeCell ref="A89:D89"/>
    <mergeCell ref="G89:H89"/>
    <mergeCell ref="K89:L89"/>
    <mergeCell ref="M89:N89"/>
    <mergeCell ref="O89:P89"/>
    <mergeCell ref="A86:D86"/>
    <mergeCell ref="G86:H86"/>
    <mergeCell ref="K86:L86"/>
    <mergeCell ref="M86:N86"/>
    <mergeCell ref="O86:P86"/>
    <mergeCell ref="A87:D87"/>
    <mergeCell ref="G87:H87"/>
    <mergeCell ref="K87:L87"/>
    <mergeCell ref="M87:N87"/>
    <mergeCell ref="O87:P87"/>
    <mergeCell ref="A84:D85"/>
    <mergeCell ref="E84:F84"/>
    <mergeCell ref="G84:H84"/>
    <mergeCell ref="K84:L84"/>
    <mergeCell ref="M84:N84"/>
    <mergeCell ref="O84:P84"/>
    <mergeCell ref="G85:H85"/>
    <mergeCell ref="K85:L85"/>
    <mergeCell ref="M85:N85"/>
    <mergeCell ref="O85:P85"/>
    <mergeCell ref="A79:A81"/>
    <mergeCell ref="C79:I79"/>
    <mergeCell ref="C80:I80"/>
    <mergeCell ref="C81:I81"/>
    <mergeCell ref="A82:P82"/>
    <mergeCell ref="A83:P83"/>
    <mergeCell ref="A74:A78"/>
    <mergeCell ref="C74:I74"/>
    <mergeCell ref="C75:I75"/>
    <mergeCell ref="C76:I76"/>
    <mergeCell ref="C77:I77"/>
    <mergeCell ref="C78:I78"/>
    <mergeCell ref="A68:P68"/>
    <mergeCell ref="A69:A70"/>
    <mergeCell ref="B69:B70"/>
    <mergeCell ref="C69:I70"/>
    <mergeCell ref="J69:J70"/>
    <mergeCell ref="A71:A73"/>
    <mergeCell ref="C71:I71"/>
    <mergeCell ref="C72:I72"/>
    <mergeCell ref="C73:I73"/>
    <mergeCell ref="A63:P63"/>
    <mergeCell ref="A64:C64"/>
    <mergeCell ref="D64:P64"/>
    <mergeCell ref="A65:C65"/>
    <mergeCell ref="D65:P65"/>
    <mergeCell ref="A66:C66"/>
    <mergeCell ref="D66:P66"/>
    <mergeCell ref="A60:B60"/>
    <mergeCell ref="C60:N60"/>
    <mergeCell ref="O60:P60"/>
    <mergeCell ref="A61:B61"/>
    <mergeCell ref="C61:N61"/>
    <mergeCell ref="O61:P61"/>
    <mergeCell ref="A58:B58"/>
    <mergeCell ref="C58:N58"/>
    <mergeCell ref="O58:P58"/>
    <mergeCell ref="A59:B59"/>
    <mergeCell ref="C59:N59"/>
    <mergeCell ref="O59:P59"/>
    <mergeCell ref="A54:B54"/>
    <mergeCell ref="I54:J54"/>
    <mergeCell ref="A55:B55"/>
    <mergeCell ref="I55:J55"/>
    <mergeCell ref="A56:B56"/>
    <mergeCell ref="A57:P57"/>
    <mergeCell ref="A51:B51"/>
    <mergeCell ref="I51:J51"/>
    <mergeCell ref="A52:B52"/>
    <mergeCell ref="I52:J52"/>
    <mergeCell ref="A53:B53"/>
    <mergeCell ref="I53:J53"/>
    <mergeCell ref="A47:P47"/>
    <mergeCell ref="A48:B49"/>
    <mergeCell ref="C48:H48"/>
    <mergeCell ref="I48:J49"/>
    <mergeCell ref="A50:B50"/>
    <mergeCell ref="I50:J50"/>
    <mergeCell ref="A44:C44"/>
    <mergeCell ref="E44:F44"/>
    <mergeCell ref="G44:H44"/>
    <mergeCell ref="A45:C45"/>
    <mergeCell ref="E45:F45"/>
    <mergeCell ref="G45:H45"/>
    <mergeCell ref="A42:C42"/>
    <mergeCell ref="E42:F42"/>
    <mergeCell ref="G42:H42"/>
    <mergeCell ref="A43:C43"/>
    <mergeCell ref="E43:F43"/>
    <mergeCell ref="G43:H43"/>
    <mergeCell ref="A40:C40"/>
    <mergeCell ref="E40:F40"/>
    <mergeCell ref="G40:H40"/>
    <mergeCell ref="A41:C41"/>
    <mergeCell ref="E41:F41"/>
    <mergeCell ref="G41:H41"/>
    <mergeCell ref="A38:C38"/>
    <mergeCell ref="E38:F38"/>
    <mergeCell ref="G38:H38"/>
    <mergeCell ref="A39:C39"/>
    <mergeCell ref="E39:F39"/>
    <mergeCell ref="G39:H39"/>
    <mergeCell ref="A31:B31"/>
    <mergeCell ref="G31:H31"/>
    <mergeCell ref="K31:L31"/>
    <mergeCell ref="M31:N31"/>
    <mergeCell ref="O31:P31"/>
    <mergeCell ref="A35:P35"/>
    <mergeCell ref="A36:C37"/>
    <mergeCell ref="D36:F36"/>
    <mergeCell ref="G36:J36"/>
    <mergeCell ref="K36:M36"/>
    <mergeCell ref="N36:P36"/>
    <mergeCell ref="E37:F37"/>
    <mergeCell ref="G37:H37"/>
    <mergeCell ref="A32:B32"/>
    <mergeCell ref="G32:H32"/>
    <mergeCell ref="K32:L32"/>
    <mergeCell ref="M32:N32"/>
    <mergeCell ref="O32:P32"/>
    <mergeCell ref="A33:B33"/>
    <mergeCell ref="G33:H33"/>
    <mergeCell ref="K33:L33"/>
    <mergeCell ref="M33:N33"/>
    <mergeCell ref="O33:P33"/>
    <mergeCell ref="A29:B29"/>
    <mergeCell ref="G29:H29"/>
    <mergeCell ref="K29:L29"/>
    <mergeCell ref="M29:N29"/>
    <mergeCell ref="O29:P29"/>
    <mergeCell ref="A30:B30"/>
    <mergeCell ref="G30:H30"/>
    <mergeCell ref="K30:L30"/>
    <mergeCell ref="M30:N30"/>
    <mergeCell ref="O30:P30"/>
    <mergeCell ref="A27:B27"/>
    <mergeCell ref="G27:H27"/>
    <mergeCell ref="K27:L27"/>
    <mergeCell ref="M27:N27"/>
    <mergeCell ref="O27:P27"/>
    <mergeCell ref="A28:B28"/>
    <mergeCell ref="G28:H28"/>
    <mergeCell ref="K28:L28"/>
    <mergeCell ref="M28:N28"/>
    <mergeCell ref="O28:P28"/>
    <mergeCell ref="A25:B25"/>
    <mergeCell ref="G25:H25"/>
    <mergeCell ref="K25:L25"/>
    <mergeCell ref="M25:N25"/>
    <mergeCell ref="O25:P25"/>
    <mergeCell ref="A26:B26"/>
    <mergeCell ref="G26:H26"/>
    <mergeCell ref="K26:L26"/>
    <mergeCell ref="M26:N26"/>
    <mergeCell ref="O26:P26"/>
    <mergeCell ref="A21:D21"/>
    <mergeCell ref="G21:H21"/>
    <mergeCell ref="K21:L21"/>
    <mergeCell ref="M21:N21"/>
    <mergeCell ref="O21:P21"/>
    <mergeCell ref="A23:B24"/>
    <mergeCell ref="C23:F23"/>
    <mergeCell ref="G23:H23"/>
    <mergeCell ref="K23:L23"/>
    <mergeCell ref="M23:N23"/>
    <mergeCell ref="O23:P23"/>
    <mergeCell ref="G24:H24"/>
    <mergeCell ref="K24:L24"/>
    <mergeCell ref="M24:N24"/>
    <mergeCell ref="O24:P24"/>
    <mergeCell ref="A19:D19"/>
    <mergeCell ref="G19:H19"/>
    <mergeCell ref="K19:L19"/>
    <mergeCell ref="M19:N19"/>
    <mergeCell ref="O19:P19"/>
    <mergeCell ref="A20:D20"/>
    <mergeCell ref="G20:H20"/>
    <mergeCell ref="K20:L20"/>
    <mergeCell ref="M20:N20"/>
    <mergeCell ref="O20:P20"/>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8"/>
  <sheetViews>
    <sheetView topLeftCell="A82" workbookViewId="0">
      <selection activeCell="J98" sqref="J98"/>
    </sheetView>
  </sheetViews>
  <sheetFormatPr defaultColWidth="8.33203125" defaultRowHeight="13.8" x14ac:dyDescent="0.25"/>
  <cols>
    <col min="1" max="1" width="10.33203125" style="236" customWidth="1"/>
    <col min="2" max="2" width="9.33203125" style="236" customWidth="1"/>
    <col min="3" max="3" width="8.33203125" style="236" customWidth="1"/>
    <col min="4" max="4" width="10.33203125" style="236" customWidth="1"/>
    <col min="5" max="5" width="8.33203125" style="236" customWidth="1"/>
    <col min="6" max="6" width="8" style="236" customWidth="1"/>
    <col min="7" max="8" width="7.33203125" style="236" customWidth="1"/>
    <col min="9" max="9" width="11.33203125" style="236" customWidth="1"/>
    <col min="10" max="12" width="10.33203125" style="236" customWidth="1"/>
    <col min="13" max="13" width="13.33203125" style="236" customWidth="1"/>
    <col min="14" max="14" width="11" style="236" customWidth="1"/>
    <col min="15" max="15" width="9.33203125" style="236" customWidth="1"/>
    <col min="16" max="16" width="11" style="236" customWidth="1"/>
    <col min="17" max="16384" width="8.33203125" style="236"/>
  </cols>
  <sheetData>
    <row r="1" spans="1:16" x14ac:dyDescent="0.25">
      <c r="A1" s="268"/>
      <c r="B1" s="237"/>
      <c r="C1" s="237"/>
      <c r="D1" s="237"/>
      <c r="E1" s="237"/>
      <c r="F1" s="237"/>
      <c r="G1" s="237"/>
      <c r="H1" s="237"/>
      <c r="I1" s="237"/>
      <c r="J1" s="237"/>
      <c r="K1" s="237"/>
      <c r="L1" s="237"/>
      <c r="M1" s="237"/>
      <c r="N1" s="1929" t="s">
        <v>68</v>
      </c>
      <c r="O1" s="1929"/>
      <c r="P1" s="1929"/>
    </row>
    <row r="2" spans="1:16" x14ac:dyDescent="0.25">
      <c r="A2" s="267"/>
      <c r="B2" s="292"/>
      <c r="C2" s="292"/>
      <c r="D2" s="292"/>
      <c r="E2" s="2659" t="s">
        <v>30</v>
      </c>
      <c r="F2" s="2659"/>
      <c r="G2" s="2659"/>
      <c r="H2" s="2659"/>
      <c r="I2" s="2659"/>
      <c r="J2" s="2659"/>
      <c r="K2" s="292"/>
      <c r="L2" s="292"/>
      <c r="M2" s="292"/>
      <c r="N2" s="292"/>
      <c r="O2" s="292"/>
      <c r="P2" s="292"/>
    </row>
    <row r="3" spans="1:16" x14ac:dyDescent="0.25">
      <c r="A3" s="267"/>
      <c r="B3" s="292"/>
      <c r="C3" s="292"/>
      <c r="D3" s="2659" t="s">
        <v>74</v>
      </c>
      <c r="E3" s="2659"/>
      <c r="F3" s="2659"/>
      <c r="G3" s="2659"/>
      <c r="H3" s="2659"/>
      <c r="I3" s="2659"/>
      <c r="J3" s="2659"/>
      <c r="K3" s="2659"/>
      <c r="L3" s="2659"/>
      <c r="M3" s="292"/>
      <c r="N3" s="292"/>
      <c r="O3" s="292"/>
      <c r="P3" s="292"/>
    </row>
    <row r="4" spans="1:16" x14ac:dyDescent="0.25">
      <c r="A4" s="267"/>
      <c r="B4" s="292"/>
      <c r="C4" s="292"/>
      <c r="D4" s="430"/>
      <c r="E4" s="430"/>
      <c r="F4" s="430"/>
      <c r="G4" s="430"/>
      <c r="H4" s="430"/>
      <c r="I4" s="430"/>
      <c r="J4" s="430"/>
      <c r="K4" s="430"/>
      <c r="L4" s="430"/>
      <c r="M4" s="292"/>
      <c r="N4" s="292"/>
      <c r="O4" s="292"/>
      <c r="P4" s="292"/>
    </row>
    <row r="5" spans="1:16" x14ac:dyDescent="0.25">
      <c r="A5" s="431"/>
      <c r="B5" s="432"/>
      <c r="C5" s="432"/>
      <c r="D5" s="432"/>
      <c r="E5" s="432"/>
      <c r="F5" s="432"/>
      <c r="G5" s="432"/>
      <c r="H5" s="432"/>
      <c r="I5" s="432"/>
      <c r="J5" s="432"/>
      <c r="K5" s="432"/>
      <c r="L5" s="432"/>
      <c r="M5" s="432"/>
      <c r="N5" s="432"/>
      <c r="O5" s="432"/>
      <c r="P5" s="433" t="s">
        <v>0</v>
      </c>
    </row>
    <row r="6" spans="1:16" x14ac:dyDescent="0.25">
      <c r="A6" s="1943" t="s">
        <v>31</v>
      </c>
      <c r="B6" s="1943"/>
      <c r="C6" s="1943"/>
      <c r="D6" s="1836" t="s">
        <v>229</v>
      </c>
      <c r="E6" s="1837"/>
      <c r="F6" s="1837"/>
      <c r="G6" s="1837"/>
      <c r="H6" s="1837"/>
      <c r="I6" s="1837"/>
      <c r="J6" s="1837"/>
      <c r="K6" s="1837"/>
      <c r="L6" s="1837"/>
      <c r="M6" s="1837"/>
      <c r="N6" s="1837"/>
      <c r="O6" s="1838"/>
      <c r="P6" s="240">
        <v>1</v>
      </c>
    </row>
    <row r="7" spans="1:16" x14ac:dyDescent="0.25">
      <c r="A7" s="1943" t="s">
        <v>32</v>
      </c>
      <c r="B7" s="1943"/>
      <c r="C7" s="1943"/>
      <c r="D7" s="1944" t="s">
        <v>230</v>
      </c>
      <c r="E7" s="1944"/>
      <c r="F7" s="1944"/>
      <c r="G7" s="1944"/>
      <c r="H7" s="1944"/>
      <c r="I7" s="1944"/>
      <c r="J7" s="1944"/>
      <c r="K7" s="1944"/>
      <c r="L7" s="1944"/>
      <c r="M7" s="1944"/>
      <c r="N7" s="1944"/>
      <c r="O7" s="1944"/>
      <c r="P7" s="241" t="s">
        <v>77</v>
      </c>
    </row>
    <row r="8" spans="1:16" x14ac:dyDescent="0.25">
      <c r="A8" s="1943" t="s">
        <v>33</v>
      </c>
      <c r="B8" s="1943"/>
      <c r="C8" s="1943"/>
      <c r="D8" s="1819"/>
      <c r="E8" s="1820"/>
      <c r="F8" s="1820"/>
      <c r="G8" s="1820"/>
      <c r="H8" s="1820"/>
      <c r="I8" s="1820"/>
      <c r="J8" s="1820"/>
      <c r="K8" s="1820"/>
      <c r="L8" s="1820"/>
      <c r="M8" s="1820"/>
      <c r="N8" s="1820"/>
      <c r="O8" s="1821"/>
      <c r="P8" s="241"/>
    </row>
    <row r="10" spans="1:16" x14ac:dyDescent="0.25">
      <c r="A10" s="1819" t="s">
        <v>456</v>
      </c>
      <c r="B10" s="1820"/>
      <c r="C10" s="1820"/>
      <c r="D10" s="1820"/>
      <c r="E10" s="1820"/>
      <c r="F10" s="1820"/>
      <c r="G10" s="1820"/>
      <c r="H10" s="1820"/>
      <c r="I10" s="1820"/>
      <c r="J10" s="1820"/>
      <c r="K10" s="1820"/>
      <c r="L10" s="1820"/>
      <c r="M10" s="1820"/>
      <c r="N10" s="1820"/>
      <c r="O10" s="1820"/>
      <c r="P10" s="1821"/>
    </row>
    <row r="11" spans="1:16" x14ac:dyDescent="0.25">
      <c r="A11" s="243"/>
      <c r="B11" s="243"/>
      <c r="C11" s="243"/>
      <c r="D11" s="243"/>
      <c r="E11" s="243"/>
      <c r="F11" s="243"/>
      <c r="G11" s="243"/>
      <c r="H11" s="243"/>
      <c r="I11" s="243"/>
      <c r="J11" s="243"/>
      <c r="K11" s="243"/>
      <c r="L11" s="243"/>
      <c r="M11" s="243"/>
      <c r="N11" s="243"/>
      <c r="O11" s="243"/>
      <c r="P11" s="243"/>
    </row>
    <row r="12" spans="1:16" x14ac:dyDescent="0.25">
      <c r="A12" s="1865" t="s">
        <v>1</v>
      </c>
      <c r="B12" s="1929"/>
      <c r="C12" s="1929"/>
      <c r="D12" s="1866"/>
      <c r="E12" s="1822" t="s">
        <v>0</v>
      </c>
      <c r="F12" s="1823"/>
      <c r="G12" s="1863">
        <v>2022</v>
      </c>
      <c r="H12" s="1863"/>
      <c r="I12" s="240">
        <v>2023</v>
      </c>
      <c r="J12" s="240">
        <v>2024</v>
      </c>
      <c r="K12" s="1946">
        <v>2025</v>
      </c>
      <c r="L12" s="1946"/>
      <c r="M12" s="1946">
        <v>2026</v>
      </c>
      <c r="N12" s="1946"/>
      <c r="O12" s="1946">
        <v>2027</v>
      </c>
      <c r="P12" s="1946"/>
    </row>
    <row r="13" spans="1:16" x14ac:dyDescent="0.25">
      <c r="A13" s="1867"/>
      <c r="B13" s="1930"/>
      <c r="C13" s="1930"/>
      <c r="D13" s="1868"/>
      <c r="E13" s="240" t="s">
        <v>35</v>
      </c>
      <c r="F13" s="244" t="s">
        <v>36</v>
      </c>
      <c r="G13" s="1822" t="s">
        <v>11</v>
      </c>
      <c r="H13" s="1823"/>
      <c r="I13" s="240" t="s">
        <v>11</v>
      </c>
      <c r="J13" s="240" t="s">
        <v>12</v>
      </c>
      <c r="K13" s="1822" t="s">
        <v>13</v>
      </c>
      <c r="L13" s="1823"/>
      <c r="M13" s="1822" t="s">
        <v>14</v>
      </c>
      <c r="N13" s="1823"/>
      <c r="O13" s="1822" t="s">
        <v>14</v>
      </c>
      <c r="P13" s="1823"/>
    </row>
    <row r="14" spans="1:16" x14ac:dyDescent="0.25">
      <c r="A14" s="1945" t="s">
        <v>37</v>
      </c>
      <c r="B14" s="1945"/>
      <c r="C14" s="1945"/>
      <c r="D14" s="1945"/>
      <c r="E14" s="240">
        <v>4</v>
      </c>
      <c r="F14" s="240"/>
      <c r="G14" s="1842">
        <f>G15+G16+G17+G18</f>
        <v>0</v>
      </c>
      <c r="H14" s="1843"/>
      <c r="I14" s="245">
        <f>I15+I16+I17+I18</f>
        <v>0</v>
      </c>
      <c r="J14" s="245">
        <f>J15+J16+J17+J18</f>
        <v>8380</v>
      </c>
      <c r="K14" s="1842">
        <f>K15+K16+K17+K18</f>
        <v>8380</v>
      </c>
      <c r="L14" s="1843"/>
      <c r="M14" s="1842">
        <f t="shared" ref="M14" si="0">M15+M16+M17+M18</f>
        <v>8380</v>
      </c>
      <c r="N14" s="1843"/>
      <c r="O14" s="1842">
        <f t="shared" ref="O14" si="1">O15+O16+O17+O18</f>
        <v>8380</v>
      </c>
      <c r="P14" s="1843"/>
    </row>
    <row r="15" spans="1:16" x14ac:dyDescent="0.25">
      <c r="A15" s="2510" t="s">
        <v>138</v>
      </c>
      <c r="B15" s="2510"/>
      <c r="C15" s="2510"/>
      <c r="D15" s="2510"/>
      <c r="E15" s="240"/>
      <c r="F15" s="240">
        <v>22</v>
      </c>
      <c r="G15" s="1950">
        <f>G75</f>
        <v>0</v>
      </c>
      <c r="H15" s="1863"/>
      <c r="I15" s="246">
        <f>I75</f>
        <v>0</v>
      </c>
      <c r="J15" s="246">
        <f>J75</f>
        <v>10</v>
      </c>
      <c r="K15" s="1950">
        <f>K75</f>
        <v>10</v>
      </c>
      <c r="L15" s="1863"/>
      <c r="M15" s="1950">
        <f t="shared" ref="M15" si="2">M75</f>
        <v>10</v>
      </c>
      <c r="N15" s="1863"/>
      <c r="O15" s="1950">
        <f t="shared" ref="O15" si="3">O75</f>
        <v>10</v>
      </c>
      <c r="P15" s="1863"/>
    </row>
    <row r="16" spans="1:16" x14ac:dyDescent="0.25">
      <c r="A16" s="2510" t="s">
        <v>82</v>
      </c>
      <c r="B16" s="2510"/>
      <c r="C16" s="2510"/>
      <c r="D16" s="2510"/>
      <c r="E16" s="240"/>
      <c r="F16" s="240">
        <v>28</v>
      </c>
      <c r="G16" s="1950">
        <f>G77</f>
        <v>0</v>
      </c>
      <c r="H16" s="1863"/>
      <c r="I16" s="246">
        <f>I77</f>
        <v>0</v>
      </c>
      <c r="J16" s="246">
        <f>J77</f>
        <v>356</v>
      </c>
      <c r="K16" s="1950">
        <f>K77</f>
        <v>356</v>
      </c>
      <c r="L16" s="1863"/>
      <c r="M16" s="1950">
        <f t="shared" ref="M16" si="4">M77</f>
        <v>356</v>
      </c>
      <c r="N16" s="1863"/>
      <c r="O16" s="1950">
        <f t="shared" ref="O16" si="5">O77</f>
        <v>356</v>
      </c>
      <c r="P16" s="1863"/>
    </row>
    <row r="17" spans="1:16" x14ac:dyDescent="0.25">
      <c r="A17" s="2510" t="s">
        <v>83</v>
      </c>
      <c r="B17" s="2510"/>
      <c r="C17" s="2510"/>
      <c r="D17" s="2510"/>
      <c r="E17" s="240"/>
      <c r="F17" s="240">
        <v>31</v>
      </c>
      <c r="G17" s="1863">
        <f>G79</f>
        <v>0</v>
      </c>
      <c r="H17" s="1863"/>
      <c r="I17" s="246">
        <f>I79</f>
        <v>0</v>
      </c>
      <c r="J17" s="246">
        <f t="shared" ref="J17" si="6">J79</f>
        <v>7980</v>
      </c>
      <c r="K17" s="1950">
        <f>K79</f>
        <v>7980</v>
      </c>
      <c r="L17" s="1863"/>
      <c r="M17" s="1950">
        <f t="shared" ref="M17" si="7">M79</f>
        <v>7980</v>
      </c>
      <c r="N17" s="1863"/>
      <c r="O17" s="1950">
        <f t="shared" ref="O17" si="8">O79</f>
        <v>7980</v>
      </c>
      <c r="P17" s="1863"/>
    </row>
    <row r="18" spans="1:16" x14ac:dyDescent="0.25">
      <c r="A18" s="2660" t="s">
        <v>84</v>
      </c>
      <c r="B18" s="2660"/>
      <c r="C18" s="2660"/>
      <c r="D18" s="2660"/>
      <c r="E18" s="240"/>
      <c r="F18" s="240">
        <v>33</v>
      </c>
      <c r="G18" s="1950">
        <f>G81</f>
        <v>0</v>
      </c>
      <c r="H18" s="1863"/>
      <c r="I18" s="246">
        <f>I81</f>
        <v>0</v>
      </c>
      <c r="J18" s="246">
        <f>J81</f>
        <v>34</v>
      </c>
      <c r="K18" s="1950">
        <f>K81</f>
        <v>34</v>
      </c>
      <c r="L18" s="1863"/>
      <c r="M18" s="1950">
        <f t="shared" ref="M18" si="9">M81</f>
        <v>34</v>
      </c>
      <c r="N18" s="1863"/>
      <c r="O18" s="1950">
        <f t="shared" ref="O18" si="10">O81</f>
        <v>34</v>
      </c>
      <c r="P18" s="1863"/>
    </row>
    <row r="20" spans="1:16" x14ac:dyDescent="0.25">
      <c r="A20" s="1865" t="s">
        <v>1</v>
      </c>
      <c r="B20" s="1866"/>
      <c r="C20" s="1946" t="s">
        <v>0</v>
      </c>
      <c r="D20" s="1946"/>
      <c r="E20" s="1946"/>
      <c r="F20" s="1946"/>
      <c r="G20" s="1863">
        <v>2022</v>
      </c>
      <c r="H20" s="1863"/>
      <c r="I20" s="240">
        <v>2023</v>
      </c>
      <c r="J20" s="240">
        <v>2024</v>
      </c>
      <c r="K20" s="1863">
        <v>2025</v>
      </c>
      <c r="L20" s="1863"/>
      <c r="M20" s="1863">
        <v>2026</v>
      </c>
      <c r="N20" s="1863"/>
      <c r="O20" s="1863">
        <v>2027</v>
      </c>
      <c r="P20" s="1863"/>
    </row>
    <row r="21" spans="1:16" x14ac:dyDescent="0.25">
      <c r="A21" s="1867"/>
      <c r="B21" s="1868"/>
      <c r="C21" s="240" t="s">
        <v>61</v>
      </c>
      <c r="D21" s="240" t="s">
        <v>62</v>
      </c>
      <c r="E21" s="240" t="s">
        <v>35</v>
      </c>
      <c r="F21" s="244" t="s">
        <v>36</v>
      </c>
      <c r="G21" s="1822" t="s">
        <v>11</v>
      </c>
      <c r="H21" s="1823"/>
      <c r="I21" s="240" t="s">
        <v>11</v>
      </c>
      <c r="J21" s="240" t="s">
        <v>12</v>
      </c>
      <c r="K21" s="1822" t="s">
        <v>13</v>
      </c>
      <c r="L21" s="1823"/>
      <c r="M21" s="1822" t="s">
        <v>14</v>
      </c>
      <c r="N21" s="1823"/>
      <c r="O21" s="1822" t="s">
        <v>14</v>
      </c>
      <c r="P21" s="1823"/>
    </row>
    <row r="22" spans="1:16" x14ac:dyDescent="0.25">
      <c r="A22" s="1848" t="s">
        <v>63</v>
      </c>
      <c r="B22" s="1849"/>
      <c r="C22" s="247"/>
      <c r="D22" s="247"/>
      <c r="E22" s="247"/>
      <c r="F22" s="247"/>
      <c r="G22" s="1951">
        <f>G29+G23</f>
        <v>0</v>
      </c>
      <c r="H22" s="1951"/>
      <c r="I22" s="248">
        <f>I29+I23</f>
        <v>0</v>
      </c>
      <c r="J22" s="248">
        <f>J29+J23</f>
        <v>8000</v>
      </c>
      <c r="K22" s="1951">
        <f>K29+K23</f>
        <v>8380</v>
      </c>
      <c r="L22" s="1951"/>
      <c r="M22" s="1951">
        <f t="shared" ref="M22" si="11">M29+M23</f>
        <v>8380</v>
      </c>
      <c r="N22" s="1951"/>
      <c r="O22" s="1951">
        <f t="shared" ref="O22" si="12">O29+O23</f>
        <v>8760</v>
      </c>
      <c r="P22" s="1951"/>
    </row>
    <row r="23" spans="1:16" x14ac:dyDescent="0.25">
      <c r="A23" s="1851" t="s">
        <v>64</v>
      </c>
      <c r="B23" s="1852"/>
      <c r="C23" s="249">
        <v>2</v>
      </c>
      <c r="D23" s="247"/>
      <c r="E23" s="247"/>
      <c r="F23" s="247"/>
      <c r="G23" s="1952"/>
      <c r="H23" s="1952"/>
      <c r="I23" s="270"/>
      <c r="J23" s="251"/>
      <c r="K23" s="1952">
        <f>N49</f>
        <v>380</v>
      </c>
      <c r="L23" s="1952"/>
      <c r="M23" s="1952">
        <f>O49</f>
        <v>380</v>
      </c>
      <c r="N23" s="1952"/>
      <c r="O23" s="1952">
        <f>P49</f>
        <v>380</v>
      </c>
      <c r="P23" s="1952"/>
    </row>
    <row r="24" spans="1:16" x14ac:dyDescent="0.25">
      <c r="A24" s="1946"/>
      <c r="B24" s="1946"/>
      <c r="C24" s="247"/>
      <c r="D24" s="247"/>
      <c r="E24" s="247"/>
      <c r="F24" s="247"/>
      <c r="G24" s="1952"/>
      <c r="H24" s="1952"/>
      <c r="I24" s="270"/>
      <c r="J24" s="251"/>
      <c r="K24" s="1952"/>
      <c r="L24" s="1952"/>
      <c r="M24" s="1952"/>
      <c r="N24" s="1952"/>
      <c r="O24" s="1952"/>
      <c r="P24" s="1952"/>
    </row>
    <row r="25" spans="1:16" x14ac:dyDescent="0.25">
      <c r="A25" s="1946"/>
      <c r="B25" s="1946"/>
      <c r="C25" s="247"/>
      <c r="D25" s="247"/>
      <c r="E25" s="247"/>
      <c r="F25" s="247"/>
      <c r="G25" s="1952"/>
      <c r="H25" s="1952"/>
      <c r="I25" s="270"/>
      <c r="J25" s="251"/>
      <c r="K25" s="1952"/>
      <c r="L25" s="1952"/>
      <c r="M25" s="1952"/>
      <c r="N25" s="1952"/>
      <c r="O25" s="1952"/>
      <c r="P25" s="1952"/>
    </row>
    <row r="26" spans="1:16" x14ac:dyDescent="0.25">
      <c r="A26" s="1851" t="s">
        <v>65</v>
      </c>
      <c r="B26" s="1852"/>
      <c r="C26" s="249">
        <v>2</v>
      </c>
      <c r="D26" s="247"/>
      <c r="E26" s="247"/>
      <c r="F26" s="247"/>
      <c r="G26" s="1952"/>
      <c r="H26" s="1952"/>
      <c r="I26" s="270"/>
      <c r="J26" s="251"/>
      <c r="K26" s="1952" t="s">
        <v>231</v>
      </c>
      <c r="L26" s="1952"/>
      <c r="M26" s="1952"/>
      <c r="N26" s="1952"/>
      <c r="O26" s="1952"/>
      <c r="P26" s="1952"/>
    </row>
    <row r="27" spans="1:16" x14ac:dyDescent="0.25">
      <c r="A27" s="1946"/>
      <c r="B27" s="1946"/>
      <c r="C27" s="247"/>
      <c r="D27" s="247"/>
      <c r="E27" s="247"/>
      <c r="F27" s="247"/>
      <c r="G27" s="1952"/>
      <c r="H27" s="1952"/>
      <c r="I27" s="270"/>
      <c r="J27" s="251"/>
      <c r="K27" s="1952"/>
      <c r="L27" s="1952"/>
      <c r="M27" s="1952"/>
      <c r="N27" s="1952"/>
      <c r="O27" s="1952"/>
      <c r="P27" s="1952"/>
    </row>
    <row r="28" spans="1:16" x14ac:dyDescent="0.25">
      <c r="A28" s="1855"/>
      <c r="B28" s="1856"/>
      <c r="C28" s="247"/>
      <c r="D28" s="247"/>
      <c r="E28" s="247"/>
      <c r="F28" s="247"/>
      <c r="G28" s="1861"/>
      <c r="H28" s="1862"/>
      <c r="I28" s="270"/>
      <c r="J28" s="251"/>
      <c r="K28" s="1861"/>
      <c r="L28" s="1862"/>
      <c r="M28" s="1861"/>
      <c r="N28" s="1862"/>
      <c r="O28" s="1861"/>
      <c r="P28" s="1862"/>
    </row>
    <row r="29" spans="1:16" x14ac:dyDescent="0.25">
      <c r="A29" s="1851" t="s">
        <v>66</v>
      </c>
      <c r="B29" s="1852"/>
      <c r="C29" s="289">
        <v>1</v>
      </c>
      <c r="D29" s="247"/>
      <c r="E29" s="289" t="s">
        <v>232</v>
      </c>
      <c r="F29" s="247">
        <v>10</v>
      </c>
      <c r="G29" s="1861">
        <f>G14</f>
        <v>0</v>
      </c>
      <c r="H29" s="1862"/>
      <c r="I29" s="250">
        <f>I14</f>
        <v>0</v>
      </c>
      <c r="J29" s="250">
        <f>J14-M49</f>
        <v>8000</v>
      </c>
      <c r="K29" s="1861">
        <f>K14-N49</f>
        <v>8000</v>
      </c>
      <c r="L29" s="1862"/>
      <c r="M29" s="1861">
        <f>M14-O49</f>
        <v>8000</v>
      </c>
      <c r="N29" s="1862"/>
      <c r="O29" s="1861">
        <f t="shared" ref="O29" si="13">O14-R49</f>
        <v>8380</v>
      </c>
      <c r="P29" s="1862"/>
    </row>
    <row r="30" spans="1:16" x14ac:dyDescent="0.25">
      <c r="A30" s="1855"/>
      <c r="B30" s="1856"/>
      <c r="C30" s="247"/>
      <c r="D30" s="247"/>
      <c r="E30" s="247"/>
      <c r="F30" s="247"/>
      <c r="G30" s="1822"/>
      <c r="H30" s="1823"/>
      <c r="I30" s="240"/>
      <c r="J30" s="247"/>
      <c r="K30" s="1855"/>
      <c r="L30" s="1856"/>
      <c r="M30" s="1855"/>
      <c r="N30" s="1856"/>
      <c r="O30" s="1855"/>
      <c r="P30" s="1856"/>
    </row>
    <row r="32" spans="1:16" x14ac:dyDescent="0.25">
      <c r="A32" s="1934" t="s">
        <v>457</v>
      </c>
      <c r="B32" s="1953"/>
      <c r="C32" s="1953"/>
      <c r="D32" s="1953"/>
      <c r="E32" s="1953"/>
      <c r="F32" s="1953"/>
      <c r="G32" s="1953"/>
      <c r="H32" s="1953"/>
      <c r="I32" s="1953"/>
      <c r="J32" s="1953"/>
      <c r="K32" s="1953"/>
      <c r="L32" s="1953"/>
      <c r="M32" s="1953"/>
      <c r="N32" s="1953"/>
      <c r="O32" s="1953"/>
      <c r="P32" s="1954"/>
    </row>
    <row r="33" spans="1:16" x14ac:dyDescent="0.25">
      <c r="A33" s="1863" t="s">
        <v>1</v>
      </c>
      <c r="B33" s="1863"/>
      <c r="C33" s="1863"/>
      <c r="D33" s="1863" t="s">
        <v>0</v>
      </c>
      <c r="E33" s="1863"/>
      <c r="F33" s="1863"/>
      <c r="G33" s="1863" t="s">
        <v>71</v>
      </c>
      <c r="H33" s="1863"/>
      <c r="I33" s="1863"/>
      <c r="J33" s="1863"/>
      <c r="K33" s="1863" t="s">
        <v>69</v>
      </c>
      <c r="L33" s="1863"/>
      <c r="M33" s="1863"/>
      <c r="N33" s="1863" t="s">
        <v>72</v>
      </c>
      <c r="O33" s="1863"/>
      <c r="P33" s="1863"/>
    </row>
    <row r="34" spans="1:16" ht="54.6" x14ac:dyDescent="0.25">
      <c r="A34" s="1863"/>
      <c r="B34" s="1863"/>
      <c r="C34" s="1863"/>
      <c r="D34" s="240" t="s">
        <v>35</v>
      </c>
      <c r="E34" s="1955" t="s">
        <v>53</v>
      </c>
      <c r="F34" s="1955"/>
      <c r="G34" s="1956" t="s">
        <v>50</v>
      </c>
      <c r="H34" s="1956"/>
      <c r="I34" s="252" t="s">
        <v>51</v>
      </c>
      <c r="J34" s="252" t="s">
        <v>52</v>
      </c>
      <c r="K34" s="252" t="s">
        <v>50</v>
      </c>
      <c r="L34" s="252" t="s">
        <v>51</v>
      </c>
      <c r="M34" s="252" t="s">
        <v>52</v>
      </c>
      <c r="N34" s="252" t="s">
        <v>50</v>
      </c>
      <c r="O34" s="252" t="s">
        <v>51</v>
      </c>
      <c r="P34" s="252" t="s">
        <v>52</v>
      </c>
    </row>
    <row r="35" spans="1:16" ht="14.4" x14ac:dyDescent="0.25">
      <c r="A35" s="1943" t="s">
        <v>9</v>
      </c>
      <c r="B35" s="1943"/>
      <c r="C35" s="1943"/>
      <c r="D35" s="247"/>
      <c r="E35" s="1863"/>
      <c r="F35" s="1863"/>
      <c r="G35" s="2025">
        <f>G36</f>
        <v>8000</v>
      </c>
      <c r="H35" s="2026"/>
      <c r="I35" s="290"/>
      <c r="J35" s="290"/>
      <c r="K35" s="291">
        <f>K36</f>
        <v>8000</v>
      </c>
      <c r="L35" s="290"/>
      <c r="M35" s="290"/>
      <c r="N35" s="291">
        <f>N36</f>
        <v>8380</v>
      </c>
      <c r="O35" s="290"/>
      <c r="P35" s="290"/>
    </row>
    <row r="36" spans="1:16" s="255" customFormat="1" x14ac:dyDescent="0.25">
      <c r="A36" s="1960" t="s">
        <v>233</v>
      </c>
      <c r="B36" s="1960"/>
      <c r="C36" s="1960"/>
      <c r="D36" s="253" t="s">
        <v>58</v>
      </c>
      <c r="E36" s="1961"/>
      <c r="F36" s="1961"/>
      <c r="G36" s="1962">
        <f>G41</f>
        <v>8000</v>
      </c>
      <c r="H36" s="1961"/>
      <c r="I36" s="253"/>
      <c r="J36" s="253"/>
      <c r="K36" s="271">
        <f>K41</f>
        <v>8000</v>
      </c>
      <c r="L36" s="253"/>
      <c r="M36" s="253"/>
      <c r="N36" s="271">
        <f>N41</f>
        <v>8380</v>
      </c>
      <c r="O36" s="253"/>
      <c r="P36" s="253"/>
    </row>
    <row r="37" spans="1:16" s="255" customFormat="1" x14ac:dyDescent="0.25">
      <c r="A37" s="1826" t="s">
        <v>55</v>
      </c>
      <c r="B37" s="1827"/>
      <c r="C37" s="1828"/>
      <c r="D37" s="253" t="s">
        <v>59</v>
      </c>
      <c r="E37" s="1829"/>
      <c r="F37" s="1830"/>
      <c r="G37" s="1829"/>
      <c r="H37" s="1830"/>
      <c r="I37" s="253"/>
      <c r="J37" s="253"/>
      <c r="K37" s="253"/>
      <c r="L37" s="253"/>
      <c r="M37" s="253"/>
      <c r="N37" s="253"/>
      <c r="O37" s="253"/>
      <c r="P37" s="253"/>
    </row>
    <row r="38" spans="1:16" s="255" customFormat="1" x14ac:dyDescent="0.25">
      <c r="A38" s="1829"/>
      <c r="B38" s="1833"/>
      <c r="C38" s="1830"/>
      <c r="D38" s="253"/>
      <c r="E38" s="1829"/>
      <c r="F38" s="1830"/>
      <c r="G38" s="1829"/>
      <c r="H38" s="1830"/>
      <c r="I38" s="253"/>
      <c r="J38" s="253"/>
      <c r="K38" s="253"/>
      <c r="L38" s="253"/>
      <c r="M38" s="253"/>
      <c r="N38" s="253"/>
      <c r="O38" s="253"/>
      <c r="P38" s="253"/>
    </row>
    <row r="39" spans="1:16" s="255" customFormat="1" x14ac:dyDescent="0.25">
      <c r="A39" s="1826"/>
      <c r="B39" s="1827"/>
      <c r="C39" s="1828"/>
      <c r="D39" s="253"/>
      <c r="E39" s="1829"/>
      <c r="F39" s="1830"/>
      <c r="G39" s="1829"/>
      <c r="H39" s="1830"/>
      <c r="I39" s="253"/>
      <c r="J39" s="253"/>
      <c r="K39" s="253"/>
      <c r="L39" s="253"/>
      <c r="M39" s="253"/>
      <c r="N39" s="253"/>
      <c r="O39" s="253"/>
      <c r="P39" s="253"/>
    </row>
    <row r="40" spans="1:16" x14ac:dyDescent="0.25">
      <c r="A40" s="1943"/>
      <c r="B40" s="1943"/>
      <c r="C40" s="1943"/>
      <c r="D40" s="247"/>
      <c r="E40" s="1863"/>
      <c r="F40" s="1863"/>
      <c r="G40" s="1863"/>
      <c r="H40" s="1863"/>
      <c r="I40" s="240"/>
      <c r="J40" s="240"/>
      <c r="K40" s="240"/>
      <c r="L40" s="240"/>
      <c r="M40" s="240"/>
      <c r="N40" s="240"/>
      <c r="O40" s="240"/>
      <c r="P40" s="240"/>
    </row>
    <row r="41" spans="1:16" ht="14.4" x14ac:dyDescent="0.25">
      <c r="A41" s="1943" t="s">
        <v>9</v>
      </c>
      <c r="B41" s="1943"/>
      <c r="C41" s="1943"/>
      <c r="D41" s="247"/>
      <c r="E41" s="1863"/>
      <c r="F41" s="1863"/>
      <c r="G41" s="2025">
        <f>G43</f>
        <v>8000</v>
      </c>
      <c r="H41" s="2026"/>
      <c r="I41" s="290"/>
      <c r="J41" s="290"/>
      <c r="K41" s="291">
        <f>K43</f>
        <v>8000</v>
      </c>
      <c r="L41" s="290"/>
      <c r="M41" s="290"/>
      <c r="N41" s="291">
        <f>N43</f>
        <v>8380</v>
      </c>
      <c r="O41" s="290"/>
      <c r="P41" s="290"/>
    </row>
    <row r="42" spans="1:16" s="255" customFormat="1" x14ac:dyDescent="0.25">
      <c r="A42" s="1960" t="s">
        <v>56</v>
      </c>
      <c r="B42" s="1960"/>
      <c r="C42" s="1960"/>
      <c r="D42" s="253"/>
      <c r="E42" s="1961"/>
      <c r="F42" s="1961"/>
      <c r="G42" s="1961">
        <f>N49</f>
        <v>380</v>
      </c>
      <c r="H42" s="1961"/>
      <c r="I42" s="253"/>
      <c r="J42" s="253"/>
      <c r="K42" s="253">
        <f>O49</f>
        <v>380</v>
      </c>
      <c r="L42" s="253"/>
      <c r="M42" s="253"/>
      <c r="N42" s="253">
        <f>P49</f>
        <v>380</v>
      </c>
      <c r="O42" s="253"/>
      <c r="P42" s="253"/>
    </row>
    <row r="43" spans="1:16" s="255" customFormat="1" x14ac:dyDescent="0.25">
      <c r="A43" s="1960" t="s">
        <v>57</v>
      </c>
      <c r="B43" s="1960"/>
      <c r="C43" s="1960"/>
      <c r="D43" s="253">
        <v>4</v>
      </c>
      <c r="E43" s="1961">
        <v>1</v>
      </c>
      <c r="F43" s="1961"/>
      <c r="G43" s="1962">
        <f>K29</f>
        <v>8000</v>
      </c>
      <c r="H43" s="1961"/>
      <c r="I43" s="253"/>
      <c r="J43" s="253"/>
      <c r="K43" s="271">
        <f>M29</f>
        <v>8000</v>
      </c>
      <c r="L43" s="253"/>
      <c r="M43" s="253"/>
      <c r="N43" s="271">
        <f>O29</f>
        <v>8380</v>
      </c>
      <c r="O43" s="253"/>
      <c r="P43" s="253"/>
    </row>
    <row r="44" spans="1:16" x14ac:dyDescent="0.25">
      <c r="A44" s="1943"/>
      <c r="B44" s="1943"/>
      <c r="C44" s="1943"/>
      <c r="D44" s="247"/>
      <c r="E44" s="1863"/>
      <c r="F44" s="1863"/>
      <c r="G44" s="1863"/>
      <c r="H44" s="1863"/>
      <c r="I44" s="240"/>
      <c r="J44" s="240"/>
      <c r="K44" s="240"/>
      <c r="L44" s="240"/>
      <c r="M44" s="240"/>
      <c r="N44" s="240"/>
      <c r="O44" s="240"/>
      <c r="P44" s="240"/>
    </row>
    <row r="46" spans="1:16" ht="14.4" x14ac:dyDescent="0.25">
      <c r="A46" s="1945" t="s">
        <v>458</v>
      </c>
      <c r="B46" s="1945"/>
      <c r="C46" s="1945"/>
      <c r="D46" s="1945"/>
      <c r="E46" s="1945"/>
      <c r="F46" s="1945"/>
      <c r="G46" s="1945"/>
      <c r="H46" s="1945"/>
      <c r="I46" s="1945"/>
      <c r="J46" s="1945"/>
      <c r="K46" s="1945"/>
      <c r="L46" s="1945"/>
      <c r="M46" s="1945"/>
      <c r="N46" s="1945"/>
      <c r="O46" s="1945"/>
      <c r="P46" s="1945"/>
    </row>
    <row r="47" spans="1:16" x14ac:dyDescent="0.25">
      <c r="A47" s="1863" t="s">
        <v>1</v>
      </c>
      <c r="B47" s="1863"/>
      <c r="C47" s="1863" t="s">
        <v>0</v>
      </c>
      <c r="D47" s="1863"/>
      <c r="E47" s="1863"/>
      <c r="F47" s="1863"/>
      <c r="G47" s="1863"/>
      <c r="H47" s="1863"/>
      <c r="I47" s="1865" t="s">
        <v>10</v>
      </c>
      <c r="J47" s="1866"/>
      <c r="K47" s="240">
        <v>2022</v>
      </c>
      <c r="L47" s="240">
        <v>2023</v>
      </c>
      <c r="M47" s="240">
        <v>2024</v>
      </c>
      <c r="N47" s="240">
        <v>2025</v>
      </c>
      <c r="O47" s="240">
        <v>2026</v>
      </c>
      <c r="P47" s="240">
        <v>2027</v>
      </c>
    </row>
    <row r="48" spans="1:16" ht="42.6" x14ac:dyDescent="0.25">
      <c r="A48" s="1863"/>
      <c r="B48" s="1863"/>
      <c r="C48" s="244" t="s">
        <v>3</v>
      </c>
      <c r="D48" s="244" t="s">
        <v>4</v>
      </c>
      <c r="E48" s="244" t="s">
        <v>5</v>
      </c>
      <c r="F48" s="244" t="s">
        <v>6</v>
      </c>
      <c r="G48" s="244" t="s">
        <v>7</v>
      </c>
      <c r="H48" s="244" t="s">
        <v>8</v>
      </c>
      <c r="I48" s="1867"/>
      <c r="J48" s="1868"/>
      <c r="K48" s="252" t="s">
        <v>11</v>
      </c>
      <c r="L48" s="252" t="s">
        <v>11</v>
      </c>
      <c r="M48" s="252" t="s">
        <v>12</v>
      </c>
      <c r="N48" s="252" t="s">
        <v>13</v>
      </c>
      <c r="O48" s="252" t="s">
        <v>14</v>
      </c>
      <c r="P48" s="252" t="s">
        <v>14</v>
      </c>
    </row>
    <row r="49" spans="1:16" x14ac:dyDescent="0.25">
      <c r="A49" s="1839" t="s">
        <v>9</v>
      </c>
      <c r="B49" s="1841"/>
      <c r="C49" s="256"/>
      <c r="D49" s="256"/>
      <c r="E49" s="256"/>
      <c r="F49" s="256"/>
      <c r="G49" s="256"/>
      <c r="H49" s="256"/>
      <c r="I49" s="1874"/>
      <c r="J49" s="1845"/>
      <c r="K49" s="245"/>
      <c r="L49" s="245"/>
      <c r="M49" s="269">
        <f>M50</f>
        <v>380</v>
      </c>
      <c r="N49" s="269">
        <f t="shared" ref="N49:P49" si="14">N50</f>
        <v>380</v>
      </c>
      <c r="O49" s="269">
        <f t="shared" si="14"/>
        <v>380</v>
      </c>
      <c r="P49" s="269">
        <f t="shared" si="14"/>
        <v>380</v>
      </c>
    </row>
    <row r="50" spans="1:16" s="437" customFormat="1" ht="79.95" customHeight="1" x14ac:dyDescent="0.25">
      <c r="A50" s="2661" t="s">
        <v>618</v>
      </c>
      <c r="B50" s="2662"/>
      <c r="C50" s="434">
        <v>299</v>
      </c>
      <c r="D50" s="434"/>
      <c r="E50" s="434"/>
      <c r="F50" s="434"/>
      <c r="G50" s="434"/>
      <c r="H50" s="434">
        <v>191420</v>
      </c>
      <c r="I50" s="2663"/>
      <c r="J50" s="2664"/>
      <c r="K50" s="435"/>
      <c r="L50" s="435"/>
      <c r="M50" s="436">
        <v>380</v>
      </c>
      <c r="N50" s="436">
        <v>380</v>
      </c>
      <c r="O50" s="436">
        <v>380</v>
      </c>
      <c r="P50" s="436">
        <v>380</v>
      </c>
    </row>
    <row r="51" spans="1:16" x14ac:dyDescent="0.25">
      <c r="A51" s="1970"/>
      <c r="B51" s="1970"/>
      <c r="C51" s="293"/>
      <c r="D51" s="293"/>
      <c r="E51" s="293"/>
      <c r="F51" s="293"/>
      <c r="G51" s="293"/>
      <c r="H51" s="293"/>
      <c r="I51" s="1970"/>
      <c r="J51" s="1970"/>
      <c r="K51" s="262"/>
      <c r="L51" s="262"/>
      <c r="M51" s="293"/>
      <c r="N51" s="293"/>
      <c r="O51" s="293"/>
      <c r="P51" s="293"/>
    </row>
    <row r="52" spans="1:16" x14ac:dyDescent="0.25">
      <c r="A52" s="1883"/>
      <c r="B52" s="2182"/>
      <c r="C52" s="259"/>
      <c r="D52" s="259"/>
      <c r="E52" s="259"/>
      <c r="F52" s="259"/>
      <c r="G52" s="259"/>
      <c r="H52" s="259"/>
      <c r="I52" s="259"/>
      <c r="J52" s="259"/>
      <c r="K52" s="259"/>
      <c r="L52" s="259"/>
      <c r="M52" s="259"/>
      <c r="N52" s="259"/>
      <c r="O52" s="259"/>
      <c r="P52" s="259"/>
    </row>
    <row r="53" spans="1:16" x14ac:dyDescent="0.25">
      <c r="A53" s="1968" t="s">
        <v>15</v>
      </c>
      <c r="B53" s="1968"/>
      <c r="C53" s="1968"/>
      <c r="D53" s="1968"/>
      <c r="E53" s="1968"/>
      <c r="F53" s="1968"/>
      <c r="G53" s="1968"/>
      <c r="H53" s="1968"/>
      <c r="I53" s="1968"/>
      <c r="J53" s="1968"/>
      <c r="K53" s="1968"/>
      <c r="L53" s="1968"/>
      <c r="M53" s="1968"/>
      <c r="N53" s="1968"/>
      <c r="O53" s="1968"/>
      <c r="P53" s="1969"/>
    </row>
    <row r="54" spans="1:16" x14ac:dyDescent="0.25">
      <c r="A54" s="1869"/>
      <c r="B54" s="1870"/>
      <c r="C54" s="1869"/>
      <c r="D54" s="1871"/>
      <c r="E54" s="1871"/>
      <c r="F54" s="1871"/>
      <c r="G54" s="1871"/>
      <c r="H54" s="1871"/>
      <c r="I54" s="1871"/>
      <c r="J54" s="1871"/>
      <c r="K54" s="1871"/>
      <c r="L54" s="1871"/>
      <c r="M54" s="1871"/>
      <c r="N54" s="1870"/>
      <c r="O54" s="1970" t="s">
        <v>0</v>
      </c>
      <c r="P54" s="1970"/>
    </row>
    <row r="55" spans="1:16" x14ac:dyDescent="0.25">
      <c r="A55" s="1973" t="s">
        <v>16</v>
      </c>
      <c r="B55" s="1973"/>
      <c r="C55" s="1869" t="s">
        <v>619</v>
      </c>
      <c r="D55" s="1871"/>
      <c r="E55" s="1871"/>
      <c r="F55" s="1871"/>
      <c r="G55" s="1871"/>
      <c r="H55" s="1871"/>
      <c r="I55" s="1871"/>
      <c r="J55" s="1871"/>
      <c r="K55" s="1871"/>
      <c r="L55" s="1871"/>
      <c r="M55" s="1871"/>
      <c r="N55" s="1870"/>
      <c r="O55" s="1974" t="s">
        <v>620</v>
      </c>
      <c r="P55" s="1974"/>
    </row>
    <row r="56" spans="1:16" x14ac:dyDescent="0.25">
      <c r="A56" s="1973" t="s">
        <v>17</v>
      </c>
      <c r="B56" s="1973"/>
      <c r="C56" s="1869" t="s">
        <v>621</v>
      </c>
      <c r="D56" s="1871"/>
      <c r="E56" s="1871"/>
      <c r="F56" s="1871"/>
      <c r="G56" s="1871"/>
      <c r="H56" s="1871"/>
      <c r="I56" s="1871"/>
      <c r="J56" s="1871"/>
      <c r="K56" s="1871"/>
      <c r="L56" s="1871"/>
      <c r="M56" s="1871"/>
      <c r="N56" s="1870"/>
      <c r="O56" s="1970">
        <v>88</v>
      </c>
      <c r="P56" s="1970"/>
    </row>
    <row r="57" spans="1:16" x14ac:dyDescent="0.25">
      <c r="A57" s="1973" t="s">
        <v>18</v>
      </c>
      <c r="B57" s="1973"/>
      <c r="C57" s="1869" t="s">
        <v>619</v>
      </c>
      <c r="D57" s="1871"/>
      <c r="E57" s="1871"/>
      <c r="F57" s="1871"/>
      <c r="G57" s="1871"/>
      <c r="H57" s="1871"/>
      <c r="I57" s="1871"/>
      <c r="J57" s="1871"/>
      <c r="K57" s="1871"/>
      <c r="L57" s="1871"/>
      <c r="M57" s="1871"/>
      <c r="N57" s="1870"/>
      <c r="O57" s="1974" t="s">
        <v>323</v>
      </c>
      <c r="P57" s="1974"/>
    </row>
    <row r="58" spans="1:16" ht="14.4" thickBot="1" x14ac:dyDescent="0.3">
      <c r="A58" s="259"/>
      <c r="B58" s="259"/>
      <c r="C58" s="259"/>
      <c r="D58" s="259"/>
      <c r="E58" s="259"/>
      <c r="F58" s="259"/>
      <c r="G58" s="259"/>
      <c r="H58" s="259"/>
      <c r="I58" s="259"/>
      <c r="J58" s="259"/>
      <c r="K58" s="259"/>
      <c r="L58" s="259"/>
      <c r="M58" s="259"/>
      <c r="N58" s="259"/>
      <c r="O58" s="259"/>
      <c r="P58" s="259"/>
    </row>
    <row r="59" spans="1:16" s="729" customFormat="1" ht="22.5" customHeight="1" x14ac:dyDescent="0.3">
      <c r="A59" s="2170" t="s">
        <v>750</v>
      </c>
      <c r="B59" s="2171"/>
      <c r="C59" s="2171"/>
      <c r="D59" s="2171"/>
      <c r="E59" s="2171"/>
      <c r="F59" s="2171"/>
      <c r="G59" s="2171"/>
      <c r="H59" s="2171"/>
      <c r="I59" s="2171"/>
      <c r="J59" s="2171"/>
      <c r="K59" s="2171"/>
      <c r="L59" s="2171"/>
      <c r="M59" s="2171"/>
      <c r="N59" s="2171"/>
      <c r="O59" s="2171"/>
      <c r="P59" s="2172"/>
    </row>
    <row r="60" spans="1:16" s="729" customFormat="1" ht="17.25" customHeight="1" x14ac:dyDescent="0.3">
      <c r="A60" s="2674" t="s">
        <v>21</v>
      </c>
      <c r="B60" s="2675"/>
      <c r="C60" s="2676"/>
      <c r="D60" s="2677" t="s">
        <v>622</v>
      </c>
      <c r="E60" s="2677"/>
      <c r="F60" s="2677"/>
      <c r="G60" s="2677"/>
      <c r="H60" s="2677"/>
      <c r="I60" s="2677"/>
      <c r="J60" s="2677"/>
      <c r="K60" s="2677"/>
      <c r="L60" s="2677"/>
      <c r="M60" s="2677"/>
      <c r="N60" s="2677"/>
      <c r="O60" s="2677"/>
      <c r="P60" s="2678"/>
    </row>
    <row r="61" spans="1:16" s="729" customFormat="1" ht="19.5" customHeight="1" x14ac:dyDescent="0.3">
      <c r="A61" s="2679" t="s">
        <v>748</v>
      </c>
      <c r="B61" s="2680"/>
      <c r="C61" s="2681"/>
      <c r="D61" s="2682" t="s">
        <v>806</v>
      </c>
      <c r="E61" s="2682"/>
      <c r="F61" s="2682"/>
      <c r="G61" s="2682"/>
      <c r="H61" s="2682"/>
      <c r="I61" s="2682"/>
      <c r="J61" s="2682"/>
      <c r="K61" s="2682"/>
      <c r="L61" s="2682"/>
      <c r="M61" s="2682"/>
      <c r="N61" s="2682"/>
      <c r="O61" s="2682"/>
      <c r="P61" s="2683"/>
    </row>
    <row r="62" spans="1:16" s="729" customFormat="1" ht="33" customHeight="1" thickBot="1" x14ac:dyDescent="0.35">
      <c r="A62" s="2204" t="s">
        <v>23</v>
      </c>
      <c r="B62" s="2205"/>
      <c r="C62" s="2206"/>
      <c r="D62" s="2684" t="s">
        <v>623</v>
      </c>
      <c r="E62" s="2685"/>
      <c r="F62" s="2685"/>
      <c r="G62" s="2685"/>
      <c r="H62" s="2685"/>
      <c r="I62" s="2685"/>
      <c r="J62" s="2685"/>
      <c r="K62" s="2685"/>
      <c r="L62" s="2685"/>
      <c r="M62" s="2685"/>
      <c r="N62" s="2685"/>
      <c r="O62" s="2685"/>
      <c r="P62" s="2686"/>
    </row>
    <row r="63" spans="1:16" s="729" customFormat="1" ht="25.5" customHeight="1" thickBot="1" x14ac:dyDescent="0.35">
      <c r="A63" s="2210" t="s">
        <v>20</v>
      </c>
      <c r="B63" s="2211"/>
      <c r="C63" s="2211"/>
      <c r="D63" s="2211"/>
      <c r="E63" s="2211"/>
      <c r="F63" s="2211"/>
      <c r="G63" s="2211"/>
      <c r="H63" s="2211"/>
      <c r="I63" s="2211"/>
      <c r="J63" s="2211"/>
      <c r="K63" s="2211"/>
      <c r="L63" s="2211"/>
      <c r="M63" s="2211"/>
      <c r="N63" s="2211"/>
      <c r="O63" s="2211"/>
      <c r="P63" s="2212"/>
    </row>
    <row r="64" spans="1:16" s="729" customFormat="1" ht="27.75" customHeight="1" x14ac:dyDescent="0.3">
      <c r="A64" s="2210" t="s">
        <v>24</v>
      </c>
      <c r="B64" s="2666" t="s">
        <v>0</v>
      </c>
      <c r="C64" s="2668" t="s">
        <v>1</v>
      </c>
      <c r="D64" s="2669"/>
      <c r="E64" s="2669"/>
      <c r="F64" s="2669"/>
      <c r="G64" s="2669"/>
      <c r="H64" s="2669"/>
      <c r="I64" s="2669"/>
      <c r="J64" s="2672" t="s">
        <v>28</v>
      </c>
      <c r="K64" s="827">
        <v>2022</v>
      </c>
      <c r="L64" s="827">
        <v>2023</v>
      </c>
      <c r="M64" s="827">
        <v>2024</v>
      </c>
      <c r="N64" s="827">
        <v>2025</v>
      </c>
      <c r="O64" s="827">
        <v>2026</v>
      </c>
      <c r="P64" s="731">
        <v>2027</v>
      </c>
    </row>
    <row r="65" spans="1:16" s="729" customFormat="1" ht="48.75" customHeight="1" x14ac:dyDescent="0.3">
      <c r="A65" s="2665"/>
      <c r="B65" s="2667"/>
      <c r="C65" s="2670"/>
      <c r="D65" s="2671"/>
      <c r="E65" s="2671"/>
      <c r="F65" s="2671"/>
      <c r="G65" s="2671"/>
      <c r="H65" s="2671"/>
      <c r="I65" s="2671"/>
      <c r="J65" s="2140"/>
      <c r="K65" s="732" t="s">
        <v>11</v>
      </c>
      <c r="L65" s="732" t="s">
        <v>11</v>
      </c>
      <c r="M65" s="732" t="s">
        <v>12</v>
      </c>
      <c r="N65" s="732" t="s">
        <v>13</v>
      </c>
      <c r="O65" s="732" t="s">
        <v>14</v>
      </c>
      <c r="P65" s="733" t="s">
        <v>14</v>
      </c>
    </row>
    <row r="66" spans="1:16" s="729" customFormat="1" ht="27.75" customHeight="1" x14ac:dyDescent="0.3">
      <c r="A66" s="2084" t="s">
        <v>25</v>
      </c>
      <c r="B66" s="745" t="s">
        <v>179</v>
      </c>
      <c r="C66" s="2176" t="s">
        <v>624</v>
      </c>
      <c r="D66" s="2177"/>
      <c r="E66" s="2177"/>
      <c r="F66" s="2177"/>
      <c r="G66" s="2177"/>
      <c r="H66" s="2177"/>
      <c r="I66" s="2673"/>
      <c r="J66" s="745" t="s">
        <v>95</v>
      </c>
      <c r="K66" s="724">
        <v>0</v>
      </c>
      <c r="L66" s="724">
        <v>0</v>
      </c>
      <c r="M66" s="735">
        <v>100</v>
      </c>
      <c r="N66" s="735">
        <v>100</v>
      </c>
      <c r="O66" s="724">
        <v>100</v>
      </c>
      <c r="P66" s="768">
        <v>100</v>
      </c>
    </row>
    <row r="67" spans="1:16" s="729" customFormat="1" ht="24" customHeight="1" x14ac:dyDescent="0.3">
      <c r="A67" s="2086"/>
      <c r="B67" s="745" t="s">
        <v>241</v>
      </c>
      <c r="C67" s="2176" t="s">
        <v>625</v>
      </c>
      <c r="D67" s="2177"/>
      <c r="E67" s="2177"/>
      <c r="F67" s="2177"/>
      <c r="G67" s="2177"/>
      <c r="H67" s="2177"/>
      <c r="I67" s="2673"/>
      <c r="J67" s="745" t="s">
        <v>95</v>
      </c>
      <c r="K67" s="724">
        <v>0</v>
      </c>
      <c r="L67" s="724">
        <v>0</v>
      </c>
      <c r="M67" s="735">
        <v>100</v>
      </c>
      <c r="N67" s="735">
        <v>100</v>
      </c>
      <c r="O67" s="724">
        <v>100</v>
      </c>
      <c r="P67" s="768">
        <v>100</v>
      </c>
    </row>
    <row r="68" spans="1:16" s="729" customFormat="1" ht="44.25" customHeight="1" x14ac:dyDescent="0.3">
      <c r="A68" s="828" t="s">
        <v>26</v>
      </c>
      <c r="B68" s="745" t="s">
        <v>108</v>
      </c>
      <c r="C68" s="2687" t="s">
        <v>626</v>
      </c>
      <c r="D68" s="2687"/>
      <c r="E68" s="2687"/>
      <c r="F68" s="2687"/>
      <c r="G68" s="2687"/>
      <c r="H68" s="2687"/>
      <c r="I68" s="2687"/>
      <c r="J68" s="724" t="s">
        <v>106</v>
      </c>
      <c r="K68" s="724">
        <v>0</v>
      </c>
      <c r="L68" s="724">
        <v>0</v>
      </c>
      <c r="M68" s="973">
        <v>5</v>
      </c>
      <c r="N68" s="734">
        <v>5</v>
      </c>
      <c r="O68" s="734">
        <v>5</v>
      </c>
      <c r="P68" s="854">
        <v>5</v>
      </c>
    </row>
    <row r="69" spans="1:16" s="729" customFormat="1" ht="51.75" customHeight="1" thickBot="1" x14ac:dyDescent="0.35">
      <c r="A69" s="739" t="s">
        <v>27</v>
      </c>
      <c r="B69" s="740" t="s">
        <v>127</v>
      </c>
      <c r="C69" s="2688" t="s">
        <v>472</v>
      </c>
      <c r="D69" s="2688"/>
      <c r="E69" s="2688"/>
      <c r="F69" s="2688"/>
      <c r="G69" s="2688"/>
      <c r="H69" s="2688"/>
      <c r="I69" s="2688"/>
      <c r="J69" s="740" t="s">
        <v>295</v>
      </c>
      <c r="K69" s="740">
        <v>0</v>
      </c>
      <c r="L69" s="740">
        <v>0</v>
      </c>
      <c r="M69" s="974">
        <v>1600</v>
      </c>
      <c r="N69" s="974">
        <v>1600</v>
      </c>
      <c r="O69" s="974">
        <v>1600</v>
      </c>
      <c r="P69" s="975">
        <v>1600</v>
      </c>
    </row>
    <row r="70" spans="1:16" x14ac:dyDescent="0.25">
      <c r="A70" s="259"/>
      <c r="B70" s="259"/>
      <c r="C70" s="259"/>
      <c r="D70" s="259"/>
      <c r="E70" s="259"/>
      <c r="F70" s="259"/>
      <c r="G70" s="259"/>
      <c r="H70" s="259"/>
      <c r="I70" s="259"/>
      <c r="J70" s="259"/>
      <c r="K70" s="259"/>
      <c r="L70" s="259"/>
      <c r="M70" s="259"/>
      <c r="N70" s="259"/>
      <c r="O70" s="259"/>
      <c r="P70" s="259"/>
    </row>
    <row r="71" spans="1:16" ht="14.4" x14ac:dyDescent="0.25">
      <c r="A71" s="2037" t="s">
        <v>473</v>
      </c>
      <c r="B71" s="2038"/>
      <c r="C71" s="2038"/>
      <c r="D71" s="2038"/>
      <c r="E71" s="2038"/>
      <c r="F71" s="2038"/>
      <c r="G71" s="2038"/>
      <c r="H71" s="2038"/>
      <c r="I71" s="2038"/>
      <c r="J71" s="2038"/>
      <c r="K71" s="2038"/>
      <c r="L71" s="2038"/>
      <c r="M71" s="2038"/>
      <c r="N71" s="2038"/>
      <c r="O71" s="2038"/>
      <c r="P71" s="2039"/>
    </row>
    <row r="72" spans="1:16" x14ac:dyDescent="0.25">
      <c r="A72" s="1865" t="s">
        <v>1</v>
      </c>
      <c r="B72" s="1929"/>
      <c r="C72" s="1929"/>
      <c r="D72" s="1866"/>
      <c r="E72" s="1822" t="s">
        <v>0</v>
      </c>
      <c r="F72" s="1823"/>
      <c r="G72" s="1863">
        <v>2022</v>
      </c>
      <c r="H72" s="1863"/>
      <c r="I72" s="240">
        <v>2023</v>
      </c>
      <c r="J72" s="240">
        <v>2024</v>
      </c>
      <c r="K72" s="1946">
        <v>2025</v>
      </c>
      <c r="L72" s="1946"/>
      <c r="M72" s="1946">
        <v>2026</v>
      </c>
      <c r="N72" s="1946"/>
      <c r="O72" s="1946">
        <v>2027</v>
      </c>
      <c r="P72" s="1946"/>
    </row>
    <row r="73" spans="1:16" x14ac:dyDescent="0.25">
      <c r="A73" s="1867"/>
      <c r="B73" s="1930"/>
      <c r="C73" s="1930"/>
      <c r="D73" s="1868"/>
      <c r="E73" s="240" t="s">
        <v>38</v>
      </c>
      <c r="F73" s="244" t="s">
        <v>39</v>
      </c>
      <c r="G73" s="1822" t="s">
        <v>11</v>
      </c>
      <c r="H73" s="1823"/>
      <c r="I73" s="240" t="s">
        <v>11</v>
      </c>
      <c r="J73" s="240" t="s">
        <v>12</v>
      </c>
      <c r="K73" s="1822" t="s">
        <v>13</v>
      </c>
      <c r="L73" s="1823"/>
      <c r="M73" s="1822" t="s">
        <v>14</v>
      </c>
      <c r="N73" s="1823"/>
      <c r="O73" s="1822" t="s">
        <v>14</v>
      </c>
      <c r="P73" s="1823"/>
    </row>
    <row r="74" spans="1:16" x14ac:dyDescent="0.25">
      <c r="A74" s="1848" t="s">
        <v>627</v>
      </c>
      <c r="B74" s="2045"/>
      <c r="C74" s="2045"/>
      <c r="D74" s="1849"/>
      <c r="E74" s="281" t="s">
        <v>628</v>
      </c>
      <c r="F74" s="240"/>
      <c r="G74" s="1842">
        <f>G79</f>
        <v>0</v>
      </c>
      <c r="H74" s="1843"/>
      <c r="I74" s="245">
        <f>I75+I77+I79+I81</f>
        <v>0</v>
      </c>
      <c r="J74" s="245">
        <f>J75+J77+J79+J81</f>
        <v>8380</v>
      </c>
      <c r="K74" s="1842">
        <f>K75+K77+K79+K81</f>
        <v>8380</v>
      </c>
      <c r="L74" s="1843"/>
      <c r="M74" s="1842">
        <f t="shared" ref="M74" si="15">M75+M77+M79+M81</f>
        <v>8380</v>
      </c>
      <c r="N74" s="1843"/>
      <c r="O74" s="1842">
        <f t="shared" ref="O74" si="16">O75+O77+O79+O81</f>
        <v>8380</v>
      </c>
      <c r="P74" s="1843"/>
    </row>
    <row r="75" spans="1:16" x14ac:dyDescent="0.25">
      <c r="A75" s="2689" t="s">
        <v>138</v>
      </c>
      <c r="B75" s="2689"/>
      <c r="C75" s="2689"/>
      <c r="D75" s="2689"/>
      <c r="E75" s="281"/>
      <c r="F75" s="257">
        <v>22</v>
      </c>
      <c r="G75" s="1959">
        <f>G76</f>
        <v>0</v>
      </c>
      <c r="H75" s="1959"/>
      <c r="I75" s="245">
        <f>I76</f>
        <v>0</v>
      </c>
      <c r="J75" s="245">
        <f>J76</f>
        <v>10</v>
      </c>
      <c r="K75" s="1959">
        <f t="shared" ref="K75" si="17">K76</f>
        <v>10</v>
      </c>
      <c r="L75" s="1959"/>
      <c r="M75" s="1959">
        <f t="shared" ref="M75" si="18">M76</f>
        <v>10</v>
      </c>
      <c r="N75" s="1959"/>
      <c r="O75" s="1959">
        <f t="shared" ref="O75" si="19">O76</f>
        <v>10</v>
      </c>
      <c r="P75" s="1959"/>
    </row>
    <row r="76" spans="1:16" x14ac:dyDescent="0.25">
      <c r="A76" s="2573" t="s">
        <v>154</v>
      </c>
      <c r="B76" s="2573"/>
      <c r="C76" s="2573"/>
      <c r="D76" s="2573"/>
      <c r="E76" s="281"/>
      <c r="F76" s="240">
        <v>222990</v>
      </c>
      <c r="G76" s="1959"/>
      <c r="H76" s="1959"/>
      <c r="I76" s="245"/>
      <c r="J76" s="435">
        <v>10</v>
      </c>
      <c r="K76" s="1950">
        <v>10</v>
      </c>
      <c r="L76" s="1950"/>
      <c r="M76" s="1950">
        <v>10</v>
      </c>
      <c r="N76" s="1950"/>
      <c r="O76" s="1950">
        <v>10</v>
      </c>
      <c r="P76" s="1950"/>
    </row>
    <row r="77" spans="1:16" x14ac:dyDescent="0.25">
      <c r="A77" s="2689" t="s">
        <v>82</v>
      </c>
      <c r="B77" s="2689"/>
      <c r="C77" s="2689"/>
      <c r="D77" s="2689"/>
      <c r="E77" s="281"/>
      <c r="F77" s="257">
        <v>28</v>
      </c>
      <c r="G77" s="1959">
        <f>G78</f>
        <v>0</v>
      </c>
      <c r="H77" s="1959"/>
      <c r="I77" s="245">
        <f>I78</f>
        <v>0</v>
      </c>
      <c r="J77" s="245">
        <f>J78</f>
        <v>356</v>
      </c>
      <c r="K77" s="1959">
        <f>K78</f>
        <v>356</v>
      </c>
      <c r="L77" s="1959"/>
      <c r="M77" s="1959">
        <f t="shared" ref="M77" si="20">M78</f>
        <v>356</v>
      </c>
      <c r="N77" s="1959"/>
      <c r="O77" s="1959">
        <f t="shared" ref="O77" si="21">O78</f>
        <v>356</v>
      </c>
      <c r="P77" s="1959"/>
    </row>
    <row r="78" spans="1:16" ht="27.75" customHeight="1" x14ac:dyDescent="0.25">
      <c r="A78" s="2573" t="s">
        <v>451</v>
      </c>
      <c r="B78" s="2573"/>
      <c r="C78" s="2573"/>
      <c r="D78" s="2573"/>
      <c r="E78" s="281"/>
      <c r="F78" s="240">
        <v>281600</v>
      </c>
      <c r="G78" s="1959"/>
      <c r="H78" s="1959"/>
      <c r="I78" s="245"/>
      <c r="J78" s="245">
        <v>356</v>
      </c>
      <c r="K78" s="1950">
        <v>356</v>
      </c>
      <c r="L78" s="1950"/>
      <c r="M78" s="1950">
        <v>356</v>
      </c>
      <c r="N78" s="1950"/>
      <c r="O78" s="1950">
        <v>356</v>
      </c>
      <c r="P78" s="1950"/>
    </row>
    <row r="79" spans="1:16" x14ac:dyDescent="0.25">
      <c r="A79" s="2690" t="s">
        <v>83</v>
      </c>
      <c r="B79" s="2691"/>
      <c r="C79" s="2691"/>
      <c r="D79" s="2692"/>
      <c r="E79" s="257"/>
      <c r="F79" s="257">
        <v>31</v>
      </c>
      <c r="G79" s="1959">
        <f>G80</f>
        <v>0</v>
      </c>
      <c r="H79" s="1959"/>
      <c r="I79" s="245">
        <f>I80</f>
        <v>0</v>
      </c>
      <c r="J79" s="245">
        <f>J80</f>
        <v>7980</v>
      </c>
      <c r="K79" s="1959">
        <f>K80</f>
        <v>7980</v>
      </c>
      <c r="L79" s="1959"/>
      <c r="M79" s="1959">
        <f>M80</f>
        <v>7980</v>
      </c>
      <c r="N79" s="1959"/>
      <c r="O79" s="1959">
        <f>O80</f>
        <v>7980</v>
      </c>
      <c r="P79" s="1959"/>
    </row>
    <row r="80" spans="1:16" x14ac:dyDescent="0.25">
      <c r="A80" s="2511" t="s">
        <v>160</v>
      </c>
      <c r="B80" s="2514"/>
      <c r="C80" s="2514"/>
      <c r="D80" s="2515"/>
      <c r="E80" s="381"/>
      <c r="F80" s="381">
        <v>311120</v>
      </c>
      <c r="G80" s="1950"/>
      <c r="H80" s="1950"/>
      <c r="I80" s="246"/>
      <c r="J80" s="246">
        <v>7980</v>
      </c>
      <c r="K80" s="1950">
        <v>7980</v>
      </c>
      <c r="L80" s="1950"/>
      <c r="M80" s="1950">
        <v>7980</v>
      </c>
      <c r="N80" s="1950"/>
      <c r="O80" s="1950">
        <v>7980</v>
      </c>
      <c r="P80" s="1950"/>
    </row>
    <row r="81" spans="1:20" x14ac:dyDescent="0.25">
      <c r="A81" s="2690" t="s">
        <v>84</v>
      </c>
      <c r="B81" s="2691"/>
      <c r="C81" s="2691"/>
      <c r="D81" s="2692"/>
      <c r="E81" s="438"/>
      <c r="F81" s="438">
        <v>33</v>
      </c>
      <c r="G81" s="1959"/>
      <c r="H81" s="1959"/>
      <c r="I81" s="245">
        <f>I82+I83+I84</f>
        <v>0</v>
      </c>
      <c r="J81" s="245">
        <f>J82+J83+J84</f>
        <v>34</v>
      </c>
      <c r="K81" s="1959">
        <f>K82+K83+K84</f>
        <v>34</v>
      </c>
      <c r="L81" s="1959"/>
      <c r="M81" s="1959">
        <f t="shared" ref="M81" si="22">M82+M83+M84</f>
        <v>34</v>
      </c>
      <c r="N81" s="1959"/>
      <c r="O81" s="1959">
        <f t="shared" ref="O81" si="23">O82+O83+O84</f>
        <v>34</v>
      </c>
      <c r="P81" s="1959"/>
    </row>
    <row r="82" spans="1:20" ht="31.8" customHeight="1" x14ac:dyDescent="0.25">
      <c r="A82" s="2573" t="s">
        <v>164</v>
      </c>
      <c r="B82" s="2573"/>
      <c r="C82" s="2573"/>
      <c r="D82" s="2573"/>
      <c r="E82" s="256"/>
      <c r="F82" s="381">
        <v>331110</v>
      </c>
      <c r="G82" s="1950"/>
      <c r="H82" s="1950"/>
      <c r="I82" s="246"/>
      <c r="J82" s="246">
        <v>30</v>
      </c>
      <c r="K82" s="1950">
        <v>30</v>
      </c>
      <c r="L82" s="1950"/>
      <c r="M82" s="1950">
        <v>30</v>
      </c>
      <c r="N82" s="1950"/>
      <c r="O82" s="1950">
        <v>30</v>
      </c>
      <c r="P82" s="1950"/>
    </row>
    <row r="83" spans="1:20" ht="27.75" customHeight="1" x14ac:dyDescent="0.25">
      <c r="A83" s="2573" t="s">
        <v>167</v>
      </c>
      <c r="B83" s="2573"/>
      <c r="C83" s="2573"/>
      <c r="D83" s="2573"/>
      <c r="E83" s="247"/>
      <c r="F83" s="381">
        <v>336110</v>
      </c>
      <c r="G83" s="1950"/>
      <c r="H83" s="1950"/>
      <c r="I83" s="246"/>
      <c r="J83" s="246">
        <v>2</v>
      </c>
      <c r="K83" s="1950">
        <v>2</v>
      </c>
      <c r="L83" s="1950"/>
      <c r="M83" s="1950">
        <v>2</v>
      </c>
      <c r="N83" s="1950"/>
      <c r="O83" s="1950">
        <v>2</v>
      </c>
      <c r="P83" s="1950"/>
    </row>
    <row r="84" spans="1:20" x14ac:dyDescent="0.25">
      <c r="A84" s="2573" t="s">
        <v>168</v>
      </c>
      <c r="B84" s="2573"/>
      <c r="C84" s="2573"/>
      <c r="D84" s="2573"/>
      <c r="E84" s="247"/>
      <c r="F84" s="381">
        <v>339110</v>
      </c>
      <c r="G84" s="1950"/>
      <c r="H84" s="1950"/>
      <c r="I84" s="246"/>
      <c r="J84" s="246">
        <v>2</v>
      </c>
      <c r="K84" s="1950">
        <v>2</v>
      </c>
      <c r="L84" s="1950"/>
      <c r="M84" s="1950">
        <v>2</v>
      </c>
      <c r="N84" s="1950"/>
      <c r="O84" s="1950">
        <v>2</v>
      </c>
      <c r="P84" s="1950"/>
      <c r="T84" s="236" t="s">
        <v>231</v>
      </c>
    </row>
    <row r="86" spans="1:20" s="439" customFormat="1" x14ac:dyDescent="0.25">
      <c r="A86" s="2693" t="s">
        <v>475</v>
      </c>
      <c r="B86" s="2693"/>
      <c r="C86" s="2693"/>
      <c r="D86" s="2693"/>
      <c r="E86" s="2693"/>
      <c r="F86" s="2693"/>
      <c r="G86" s="2693"/>
      <c r="H86" s="2693"/>
      <c r="I86" s="2693"/>
      <c r="J86" s="2693"/>
      <c r="K86" s="2693"/>
      <c r="L86" s="2693"/>
      <c r="M86" s="2693"/>
      <c r="N86" s="2693"/>
      <c r="O86" s="2693"/>
      <c r="P86" s="2693"/>
    </row>
    <row r="87" spans="1:20" s="439" customFormat="1" x14ac:dyDescent="0.25">
      <c r="A87" s="1955" t="s">
        <v>1</v>
      </c>
      <c r="B87" s="1955"/>
      <c r="C87" s="1955"/>
      <c r="D87" s="1955"/>
      <c r="E87" s="1955" t="s">
        <v>0</v>
      </c>
      <c r="F87" s="1955"/>
      <c r="G87" s="1955"/>
      <c r="H87" s="1955"/>
      <c r="I87" s="2002" t="s">
        <v>43</v>
      </c>
      <c r="J87" s="2002" t="s">
        <v>42</v>
      </c>
      <c r="K87" s="2002" t="s">
        <v>73</v>
      </c>
      <c r="L87" s="869">
        <v>2024</v>
      </c>
      <c r="M87" s="2002" t="s">
        <v>170</v>
      </c>
      <c r="N87" s="868">
        <v>2025</v>
      </c>
      <c r="O87" s="868">
        <v>2026</v>
      </c>
      <c r="P87" s="868">
        <v>2027</v>
      </c>
    </row>
    <row r="88" spans="1:20" s="439" customFormat="1" ht="89.55" customHeight="1" x14ac:dyDescent="0.25">
      <c r="A88" s="1955"/>
      <c r="B88" s="1955"/>
      <c r="C88" s="1955"/>
      <c r="D88" s="1955"/>
      <c r="E88" s="868" t="s">
        <v>44</v>
      </c>
      <c r="F88" s="868" t="s">
        <v>38</v>
      </c>
      <c r="G88" s="871" t="s">
        <v>13</v>
      </c>
      <c r="H88" s="868" t="s">
        <v>39</v>
      </c>
      <c r="I88" s="2002"/>
      <c r="J88" s="2002"/>
      <c r="K88" s="2002"/>
      <c r="L88" s="264" t="s">
        <v>41</v>
      </c>
      <c r="M88" s="2002"/>
      <c r="N88" s="871" t="s">
        <v>13</v>
      </c>
      <c r="O88" s="871" t="s">
        <v>14</v>
      </c>
      <c r="P88" s="871" t="s">
        <v>14</v>
      </c>
    </row>
    <row r="89" spans="1:20" s="439" customFormat="1" x14ac:dyDescent="0.25">
      <c r="A89" s="1955">
        <v>1</v>
      </c>
      <c r="B89" s="1955"/>
      <c r="C89" s="1955"/>
      <c r="D89" s="1955"/>
      <c r="E89" s="868">
        <v>2</v>
      </c>
      <c r="F89" s="868">
        <v>3</v>
      </c>
      <c r="G89" s="868">
        <v>4</v>
      </c>
      <c r="H89" s="868">
        <v>5</v>
      </c>
      <c r="I89" s="868">
        <v>6</v>
      </c>
      <c r="J89" s="868">
        <v>7</v>
      </c>
      <c r="K89" s="868">
        <v>8</v>
      </c>
      <c r="L89" s="868">
        <v>9</v>
      </c>
      <c r="M89" s="868" t="s">
        <v>45</v>
      </c>
      <c r="N89" s="868">
        <v>11</v>
      </c>
      <c r="O89" s="868">
        <v>12</v>
      </c>
      <c r="P89" s="868">
        <v>13</v>
      </c>
    </row>
    <row r="90" spans="1:20" s="439" customFormat="1" x14ac:dyDescent="0.25">
      <c r="A90" s="2693"/>
      <c r="B90" s="2693"/>
      <c r="C90" s="2693"/>
      <c r="D90" s="2693"/>
      <c r="E90" s="456"/>
      <c r="F90" s="456"/>
      <c r="G90" s="456"/>
      <c r="H90" s="456"/>
      <c r="I90" s="469"/>
      <c r="J90" s="456"/>
      <c r="K90" s="469"/>
      <c r="L90" s="456"/>
      <c r="M90" s="469"/>
      <c r="N90" s="870"/>
      <c r="O90" s="870"/>
      <c r="P90" s="443"/>
    </row>
    <row r="92" spans="1:20" s="243" customFormat="1" x14ac:dyDescent="0.3">
      <c r="A92" s="2014" t="s">
        <v>46</v>
      </c>
      <c r="B92" s="2015"/>
      <c r="C92" s="2015"/>
      <c r="D92" s="2015"/>
      <c r="E92" s="2015"/>
      <c r="F92" s="2015"/>
      <c r="G92" s="2015"/>
      <c r="H92" s="2015"/>
      <c r="I92" s="2015"/>
      <c r="J92" s="2015"/>
      <c r="K92" s="2015"/>
      <c r="L92" s="2015"/>
      <c r="M92" s="2015"/>
      <c r="N92" s="2015"/>
      <c r="O92" s="2015"/>
      <c r="P92" s="2016"/>
    </row>
    <row r="93" spans="1:20" s="243" customFormat="1" x14ac:dyDescent="0.3">
      <c r="A93" s="2003" t="s">
        <v>47</v>
      </c>
      <c r="B93" s="2004"/>
      <c r="C93" s="2004"/>
      <c r="D93" s="2004"/>
      <c r="E93" s="2004"/>
      <c r="F93" s="2004"/>
      <c r="G93" s="2004"/>
      <c r="H93" s="2004"/>
      <c r="I93" s="2004"/>
      <c r="J93" s="2004"/>
      <c r="K93" s="2004"/>
      <c r="L93" s="2004"/>
      <c r="M93" s="2004"/>
      <c r="N93" s="2004"/>
      <c r="O93" s="2004"/>
      <c r="P93" s="2005"/>
    </row>
    <row r="94" spans="1:20" s="243" customFormat="1" x14ac:dyDescent="0.3">
      <c r="A94" s="2003" t="s">
        <v>48</v>
      </c>
      <c r="B94" s="2004"/>
      <c r="C94" s="2004"/>
      <c r="D94" s="2004"/>
      <c r="E94" s="2004"/>
      <c r="F94" s="2004"/>
      <c r="G94" s="2004"/>
      <c r="H94" s="2004"/>
      <c r="I94" s="2004"/>
      <c r="J94" s="2004"/>
      <c r="K94" s="2004"/>
      <c r="L94" s="2004"/>
      <c r="M94" s="2004"/>
      <c r="N94" s="2004"/>
      <c r="O94" s="2004"/>
      <c r="P94" s="2005"/>
    </row>
    <row r="95" spans="1:20" s="243" customFormat="1" x14ac:dyDescent="0.3">
      <c r="A95" s="2006" t="s">
        <v>49</v>
      </c>
      <c r="B95" s="2007"/>
      <c r="C95" s="2007"/>
      <c r="D95" s="2007"/>
      <c r="E95" s="2007"/>
      <c r="F95" s="2007"/>
      <c r="G95" s="2007"/>
      <c r="H95" s="2007"/>
      <c r="I95" s="2007"/>
      <c r="J95" s="2007"/>
      <c r="K95" s="2007"/>
      <c r="L95" s="2007"/>
      <c r="M95" s="2007"/>
      <c r="N95" s="2007"/>
      <c r="O95" s="2007"/>
      <c r="P95" s="2008"/>
    </row>
    <row r="97" spans="1:16" x14ac:dyDescent="0.25">
      <c r="A97" s="2009" t="s">
        <v>476</v>
      </c>
      <c r="B97" s="2009"/>
      <c r="C97" s="2009"/>
      <c r="D97" s="2009"/>
      <c r="E97" s="2009"/>
      <c r="F97" s="2009"/>
      <c r="G97" s="2009"/>
      <c r="H97" s="2009"/>
      <c r="I97" s="2009"/>
      <c r="J97" s="2009"/>
      <c r="K97" s="2009"/>
      <c r="L97" s="2009"/>
      <c r="M97" s="2009"/>
      <c r="N97" s="2009"/>
      <c r="O97" s="2009"/>
      <c r="P97" s="2009"/>
    </row>
    <row r="98" spans="1:16" x14ac:dyDescent="0.25">
      <c r="A98" s="288"/>
      <c r="C98" s="288"/>
      <c r="D98" s="288"/>
      <c r="E98" s="288"/>
      <c r="F98" s="288"/>
      <c r="G98" s="288"/>
      <c r="H98" s="288"/>
      <c r="I98" s="288"/>
      <c r="J98" s="288"/>
      <c r="K98" s="288"/>
      <c r="L98" s="288"/>
      <c r="M98" s="288"/>
      <c r="N98" s="288"/>
      <c r="O98" s="288"/>
      <c r="P98" s="288"/>
    </row>
  </sheetData>
  <mergeCells count="259">
    <mergeCell ref="A92:P92"/>
    <mergeCell ref="A93:P93"/>
    <mergeCell ref="A94:P94"/>
    <mergeCell ref="A95:P95"/>
    <mergeCell ref="A97:P97"/>
    <mergeCell ref="A83:D83"/>
    <mergeCell ref="G83:H83"/>
    <mergeCell ref="K83:L83"/>
    <mergeCell ref="M83:N83"/>
    <mergeCell ref="O83:P83"/>
    <mergeCell ref="A84:D84"/>
    <mergeCell ref="G84:H84"/>
    <mergeCell ref="K84:L84"/>
    <mergeCell ref="M84:N84"/>
    <mergeCell ref="O84:P84"/>
    <mergeCell ref="A86:P86"/>
    <mergeCell ref="A87:D88"/>
    <mergeCell ref="E87:H87"/>
    <mergeCell ref="I87:I88"/>
    <mergeCell ref="J87:J88"/>
    <mergeCell ref="K87:K88"/>
    <mergeCell ref="M87:M88"/>
    <mergeCell ref="A89:D89"/>
    <mergeCell ref="A90:D90"/>
    <mergeCell ref="A81:D81"/>
    <mergeCell ref="G81:H81"/>
    <mergeCell ref="K81:L81"/>
    <mergeCell ref="M81:N81"/>
    <mergeCell ref="O81:P81"/>
    <mergeCell ref="A82:D82"/>
    <mergeCell ref="G82:H82"/>
    <mergeCell ref="K82:L82"/>
    <mergeCell ref="M82:N82"/>
    <mergeCell ref="O82:P82"/>
    <mergeCell ref="A79:D79"/>
    <mergeCell ref="G79:H79"/>
    <mergeCell ref="K79:L79"/>
    <mergeCell ref="M79:N79"/>
    <mergeCell ref="O79:P79"/>
    <mergeCell ref="A80:D80"/>
    <mergeCell ref="G80:H80"/>
    <mergeCell ref="K80:L80"/>
    <mergeCell ref="M80:N80"/>
    <mergeCell ref="O80:P80"/>
    <mergeCell ref="A77:D77"/>
    <mergeCell ref="G77:H77"/>
    <mergeCell ref="K77:L77"/>
    <mergeCell ref="M77:N77"/>
    <mergeCell ref="O77:P77"/>
    <mergeCell ref="A78:D78"/>
    <mergeCell ref="G78:H78"/>
    <mergeCell ref="K78:L78"/>
    <mergeCell ref="M78:N78"/>
    <mergeCell ref="O78:P78"/>
    <mergeCell ref="A75:D75"/>
    <mergeCell ref="G75:H75"/>
    <mergeCell ref="K75:L75"/>
    <mergeCell ref="M75:N75"/>
    <mergeCell ref="O75:P75"/>
    <mergeCell ref="A76:D76"/>
    <mergeCell ref="G76:H76"/>
    <mergeCell ref="K76:L76"/>
    <mergeCell ref="M76:N76"/>
    <mergeCell ref="O76:P76"/>
    <mergeCell ref="K73:L73"/>
    <mergeCell ref="M73:N73"/>
    <mergeCell ref="O73:P73"/>
    <mergeCell ref="A74:D74"/>
    <mergeCell ref="G74:H74"/>
    <mergeCell ref="K74:L74"/>
    <mergeCell ref="M74:N74"/>
    <mergeCell ref="O74:P74"/>
    <mergeCell ref="C68:I68"/>
    <mergeCell ref="C69:I69"/>
    <mergeCell ref="A71:P71"/>
    <mergeCell ref="A72:D73"/>
    <mergeCell ref="E72:F72"/>
    <mergeCell ref="G72:H72"/>
    <mergeCell ref="K72:L72"/>
    <mergeCell ref="M72:N72"/>
    <mergeCell ref="O72:P72"/>
    <mergeCell ref="G73:H73"/>
    <mergeCell ref="A63:P63"/>
    <mergeCell ref="A64:A65"/>
    <mergeCell ref="B64:B65"/>
    <mergeCell ref="C64:I65"/>
    <mergeCell ref="J64:J65"/>
    <mergeCell ref="A66:A67"/>
    <mergeCell ref="C66:I66"/>
    <mergeCell ref="C67:I67"/>
    <mergeCell ref="A59:P59"/>
    <mergeCell ref="A60:C60"/>
    <mergeCell ref="D60:P60"/>
    <mergeCell ref="A61:C61"/>
    <mergeCell ref="D61:P61"/>
    <mergeCell ref="A62:C62"/>
    <mergeCell ref="D62:P62"/>
    <mergeCell ref="A56:B56"/>
    <mergeCell ref="C56:N56"/>
    <mergeCell ref="O56:P56"/>
    <mergeCell ref="A57:B57"/>
    <mergeCell ref="C57:N57"/>
    <mergeCell ref="O57:P57"/>
    <mergeCell ref="A54:B54"/>
    <mergeCell ref="C54:N54"/>
    <mergeCell ref="O54:P54"/>
    <mergeCell ref="A55:B55"/>
    <mergeCell ref="C55:N55"/>
    <mergeCell ref="O55:P55"/>
    <mergeCell ref="A50:B50"/>
    <mergeCell ref="I50:J50"/>
    <mergeCell ref="A51:B51"/>
    <mergeCell ref="I51:J51"/>
    <mergeCell ref="A52:B52"/>
    <mergeCell ref="A53:P53"/>
    <mergeCell ref="A46:P46"/>
    <mergeCell ref="A47:B48"/>
    <mergeCell ref="C47:H47"/>
    <mergeCell ref="I47:J48"/>
    <mergeCell ref="A49:B49"/>
    <mergeCell ref="I49:J49"/>
    <mergeCell ref="A43:C43"/>
    <mergeCell ref="E43:F43"/>
    <mergeCell ref="G43:H43"/>
    <mergeCell ref="A44:C44"/>
    <mergeCell ref="E44:F44"/>
    <mergeCell ref="G44:H44"/>
    <mergeCell ref="A41:C41"/>
    <mergeCell ref="E41:F41"/>
    <mergeCell ref="G41:H41"/>
    <mergeCell ref="A42:C42"/>
    <mergeCell ref="E42:F42"/>
    <mergeCell ref="G42:H42"/>
    <mergeCell ref="A39:C39"/>
    <mergeCell ref="E39:F39"/>
    <mergeCell ref="G39:H39"/>
    <mergeCell ref="A40:C40"/>
    <mergeCell ref="E40:F40"/>
    <mergeCell ref="G40:H40"/>
    <mergeCell ref="A37:C37"/>
    <mergeCell ref="E37:F37"/>
    <mergeCell ref="G37:H37"/>
    <mergeCell ref="A38:C38"/>
    <mergeCell ref="E38:F38"/>
    <mergeCell ref="G38:H38"/>
    <mergeCell ref="A35:C35"/>
    <mergeCell ref="E35:F35"/>
    <mergeCell ref="G35:H35"/>
    <mergeCell ref="A36:C36"/>
    <mergeCell ref="E36:F36"/>
    <mergeCell ref="G36:H36"/>
    <mergeCell ref="A33:C34"/>
    <mergeCell ref="D33:F33"/>
    <mergeCell ref="G33:J33"/>
    <mergeCell ref="K33:M33"/>
    <mergeCell ref="N33:P33"/>
    <mergeCell ref="E34:F34"/>
    <mergeCell ref="G34:H34"/>
    <mergeCell ref="A30:B30"/>
    <mergeCell ref="G30:H30"/>
    <mergeCell ref="K30:L30"/>
    <mergeCell ref="M30:N30"/>
    <mergeCell ref="O30:P30"/>
    <mergeCell ref="A32:P32"/>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27:B27"/>
    <mergeCell ref="G27:H27"/>
    <mergeCell ref="K27:L27"/>
    <mergeCell ref="M27:N27"/>
    <mergeCell ref="O27:P27"/>
    <mergeCell ref="A24:B24"/>
    <mergeCell ref="G24:H24"/>
    <mergeCell ref="K24:L24"/>
    <mergeCell ref="M24:N24"/>
    <mergeCell ref="O24:P24"/>
    <mergeCell ref="A25:B25"/>
    <mergeCell ref="G25:H25"/>
    <mergeCell ref="K25:L25"/>
    <mergeCell ref="M25:N25"/>
    <mergeCell ref="O25:P25"/>
    <mergeCell ref="A22:B22"/>
    <mergeCell ref="G22:H22"/>
    <mergeCell ref="K22:L22"/>
    <mergeCell ref="M22:N22"/>
    <mergeCell ref="O22:P22"/>
    <mergeCell ref="A23:B23"/>
    <mergeCell ref="G23:H23"/>
    <mergeCell ref="K23:L23"/>
    <mergeCell ref="M23:N23"/>
    <mergeCell ref="O23:P23"/>
    <mergeCell ref="A20:B21"/>
    <mergeCell ref="C20:F20"/>
    <mergeCell ref="G20:H20"/>
    <mergeCell ref="K20:L20"/>
    <mergeCell ref="M20:N20"/>
    <mergeCell ref="O20:P20"/>
    <mergeCell ref="G21:H21"/>
    <mergeCell ref="K21:L21"/>
    <mergeCell ref="M21:N21"/>
    <mergeCell ref="O21:P21"/>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3"/>
  <sheetViews>
    <sheetView topLeftCell="A85" workbookViewId="0">
      <selection activeCell="A89" sqref="A89:XFD93"/>
    </sheetView>
  </sheetViews>
  <sheetFormatPr defaultColWidth="8.33203125" defaultRowHeight="13.8" x14ac:dyDescent="0.25"/>
  <cols>
    <col min="1" max="1" width="10.33203125" style="439" customWidth="1"/>
    <col min="2" max="2" width="9.33203125" style="439" customWidth="1"/>
    <col min="3" max="3" width="8.33203125" style="439" customWidth="1"/>
    <col min="4" max="4" width="10.33203125" style="439" customWidth="1"/>
    <col min="5" max="5" width="8.33203125" style="439" customWidth="1"/>
    <col min="6" max="6" width="8" style="439" customWidth="1"/>
    <col min="7" max="8" width="7.33203125" style="439" customWidth="1"/>
    <col min="9" max="9" width="11.33203125" style="439" customWidth="1"/>
    <col min="10" max="10" width="9.33203125" style="439" customWidth="1"/>
    <col min="11" max="11" width="11" style="439" customWidth="1"/>
    <col min="12" max="12" width="8.33203125" style="439" customWidth="1"/>
    <col min="13" max="13" width="13.33203125" style="439" customWidth="1"/>
    <col min="14" max="14" width="11" style="439" customWidth="1"/>
    <col min="15" max="15" width="9.33203125" style="439" customWidth="1"/>
    <col min="16" max="16" width="11" style="439" customWidth="1"/>
    <col min="17" max="16384" width="8.33203125" style="439"/>
  </cols>
  <sheetData>
    <row r="1" spans="1:16" ht="15" customHeight="1" x14ac:dyDescent="0.25">
      <c r="A1" s="2698" t="s">
        <v>68</v>
      </c>
      <c r="B1" s="2699"/>
      <c r="C1" s="2699"/>
      <c r="D1" s="2699"/>
      <c r="E1" s="2699"/>
      <c r="F1" s="2699"/>
      <c r="G1" s="2699"/>
      <c r="H1" s="2699"/>
      <c r="I1" s="2699"/>
      <c r="J1" s="2699"/>
      <c r="K1" s="2699"/>
      <c r="L1" s="2699"/>
      <c r="M1" s="2699"/>
      <c r="N1" s="2699"/>
      <c r="O1" s="2699"/>
      <c r="P1" s="2699"/>
    </row>
    <row r="2" spans="1:16" ht="15" customHeight="1" x14ac:dyDescent="0.25">
      <c r="A2" s="2700" t="s">
        <v>30</v>
      </c>
      <c r="B2" s="2701"/>
      <c r="C2" s="2701"/>
      <c r="D2" s="2701"/>
      <c r="E2" s="2701"/>
      <c r="F2" s="2701"/>
      <c r="G2" s="2701"/>
      <c r="H2" s="2701"/>
      <c r="I2" s="2701"/>
      <c r="J2" s="2701"/>
      <c r="K2" s="2701"/>
      <c r="L2" s="2701"/>
      <c r="M2" s="2701"/>
      <c r="N2" s="2701"/>
      <c r="O2" s="2701"/>
      <c r="P2" s="2701"/>
    </row>
    <row r="3" spans="1:16" ht="15" customHeight="1" x14ac:dyDescent="0.25">
      <c r="A3" s="2700" t="s">
        <v>74</v>
      </c>
      <c r="B3" s="2701"/>
      <c r="C3" s="2701"/>
      <c r="D3" s="2701"/>
      <c r="E3" s="2701"/>
      <c r="F3" s="2701"/>
      <c r="G3" s="2701"/>
      <c r="H3" s="2701"/>
      <c r="I3" s="2701"/>
      <c r="J3" s="2701"/>
      <c r="K3" s="2701"/>
      <c r="L3" s="2701"/>
      <c r="M3" s="2701"/>
      <c r="N3" s="2701"/>
      <c r="O3" s="2701"/>
      <c r="P3" s="2701"/>
    </row>
    <row r="4" spans="1:16" x14ac:dyDescent="0.25">
      <c r="A4" s="2702"/>
      <c r="B4" s="2703"/>
      <c r="C4" s="2703"/>
      <c r="D4" s="2703"/>
      <c r="E4" s="2703"/>
      <c r="F4" s="2703"/>
      <c r="G4" s="2703"/>
      <c r="H4" s="2703"/>
      <c r="I4" s="2703"/>
      <c r="J4" s="2703"/>
      <c r="K4" s="2703"/>
      <c r="L4" s="2703"/>
      <c r="M4" s="2703"/>
      <c r="N4" s="2703"/>
      <c r="O4" s="2703"/>
      <c r="P4" s="2703"/>
    </row>
    <row r="5" spans="1:16" x14ac:dyDescent="0.25">
      <c r="A5" s="2704" t="s">
        <v>0</v>
      </c>
      <c r="B5" s="2705"/>
      <c r="C5" s="2705"/>
      <c r="D5" s="2705"/>
      <c r="E5" s="2705"/>
      <c r="F5" s="2705"/>
      <c r="G5" s="2705"/>
      <c r="H5" s="2705"/>
      <c r="I5" s="2705"/>
      <c r="J5" s="2705"/>
      <c r="K5" s="2705"/>
      <c r="L5" s="2705"/>
      <c r="M5" s="2705"/>
      <c r="N5" s="2705"/>
      <c r="O5" s="2705"/>
      <c r="P5" s="2705"/>
    </row>
    <row r="6" spans="1:16" x14ac:dyDescent="0.25">
      <c r="A6" s="2694" t="s">
        <v>31</v>
      </c>
      <c r="B6" s="2694"/>
      <c r="C6" s="2694"/>
      <c r="D6" s="2706" t="s">
        <v>229</v>
      </c>
      <c r="E6" s="2707"/>
      <c r="F6" s="2707"/>
      <c r="G6" s="2707"/>
      <c r="H6" s="2707"/>
      <c r="I6" s="2707"/>
      <c r="J6" s="2707"/>
      <c r="K6" s="2707"/>
      <c r="L6" s="2707"/>
      <c r="M6" s="2707"/>
      <c r="N6" s="2707"/>
      <c r="O6" s="2708"/>
      <c r="P6" s="244">
        <v>1</v>
      </c>
    </row>
    <row r="7" spans="1:16" x14ac:dyDescent="0.25">
      <c r="A7" s="2694" t="s">
        <v>32</v>
      </c>
      <c r="B7" s="2694"/>
      <c r="C7" s="2694"/>
      <c r="D7" s="2695" t="s">
        <v>230</v>
      </c>
      <c r="E7" s="2695"/>
      <c r="F7" s="2695"/>
      <c r="G7" s="2695"/>
      <c r="H7" s="2695"/>
      <c r="I7" s="2695"/>
      <c r="J7" s="2695"/>
      <c r="K7" s="2695"/>
      <c r="L7" s="2695"/>
      <c r="M7" s="2695"/>
      <c r="N7" s="2695"/>
      <c r="O7" s="2695"/>
      <c r="P7" s="440" t="s">
        <v>77</v>
      </c>
    </row>
    <row r="8" spans="1:16" x14ac:dyDescent="0.25">
      <c r="A8" s="2694" t="s">
        <v>33</v>
      </c>
      <c r="B8" s="2694"/>
      <c r="C8" s="2694"/>
      <c r="D8" s="1851"/>
      <c r="E8" s="2696"/>
      <c r="F8" s="2696"/>
      <c r="G8" s="2696"/>
      <c r="H8" s="2696"/>
      <c r="I8" s="2696"/>
      <c r="J8" s="2696"/>
      <c r="K8" s="2696"/>
      <c r="L8" s="2696"/>
      <c r="M8" s="2696"/>
      <c r="N8" s="2696"/>
      <c r="O8" s="1852"/>
      <c r="P8" s="440"/>
    </row>
    <row r="9" spans="1:16" x14ac:dyDescent="0.25">
      <c r="A9" s="2697"/>
      <c r="B9" s="2697"/>
      <c r="C9" s="2697"/>
      <c r="D9" s="2697"/>
      <c r="E9" s="2697"/>
      <c r="F9" s="2697"/>
      <c r="G9" s="2697"/>
      <c r="H9" s="2697"/>
      <c r="I9" s="2697"/>
      <c r="J9" s="2697"/>
      <c r="K9" s="2697"/>
      <c r="L9" s="2697"/>
      <c r="M9" s="2697"/>
      <c r="N9" s="2697"/>
      <c r="O9" s="2697"/>
      <c r="P9" s="2697"/>
    </row>
    <row r="10" spans="1:16" x14ac:dyDescent="0.25">
      <c r="A10" s="1851" t="s">
        <v>456</v>
      </c>
      <c r="B10" s="2696"/>
      <c r="C10" s="2696"/>
      <c r="D10" s="2696"/>
      <c r="E10" s="2696"/>
      <c r="F10" s="2696"/>
      <c r="G10" s="2696"/>
      <c r="H10" s="2696"/>
      <c r="I10" s="2696"/>
      <c r="J10" s="2696"/>
      <c r="K10" s="2696"/>
      <c r="L10" s="2696"/>
      <c r="M10" s="2696"/>
      <c r="N10" s="2696"/>
      <c r="O10" s="2696"/>
      <c r="P10" s="1852"/>
    </row>
    <row r="11" spans="1:16" x14ac:dyDescent="0.25">
      <c r="A11" s="2711"/>
      <c r="B11" s="2711"/>
      <c r="C11" s="2711"/>
      <c r="D11" s="2711"/>
      <c r="E11" s="2711"/>
      <c r="F11" s="2711"/>
      <c r="G11" s="2711"/>
      <c r="H11" s="2711"/>
      <c r="I11" s="2711"/>
      <c r="J11" s="2711"/>
      <c r="K11" s="2711"/>
      <c r="L11" s="2711"/>
      <c r="M11" s="2711"/>
      <c r="N11" s="2711"/>
      <c r="O11" s="2711"/>
      <c r="P11" s="2711"/>
    </row>
    <row r="12" spans="1:16" x14ac:dyDescent="0.25">
      <c r="A12" s="2712" t="s">
        <v>1</v>
      </c>
      <c r="B12" s="2713"/>
      <c r="C12" s="2713"/>
      <c r="D12" s="2714"/>
      <c r="E12" s="1857" t="s">
        <v>0</v>
      </c>
      <c r="F12" s="1858"/>
      <c r="G12" s="1955">
        <v>2022</v>
      </c>
      <c r="H12" s="1955"/>
      <c r="I12" s="244">
        <v>2023</v>
      </c>
      <c r="J12" s="244">
        <v>2024</v>
      </c>
      <c r="K12" s="2718">
        <v>2025</v>
      </c>
      <c r="L12" s="2718"/>
      <c r="M12" s="2718">
        <v>2026</v>
      </c>
      <c r="N12" s="2718"/>
      <c r="O12" s="2718">
        <v>2027</v>
      </c>
      <c r="P12" s="2718"/>
    </row>
    <row r="13" spans="1:16" x14ac:dyDescent="0.25">
      <c r="A13" s="2715"/>
      <c r="B13" s="2716"/>
      <c r="C13" s="2716"/>
      <c r="D13" s="2717"/>
      <c r="E13" s="244" t="s">
        <v>35</v>
      </c>
      <c r="F13" s="244" t="s">
        <v>36</v>
      </c>
      <c r="G13" s="1857" t="s">
        <v>11</v>
      </c>
      <c r="H13" s="1858"/>
      <c r="I13" s="244" t="s">
        <v>11</v>
      </c>
      <c r="J13" s="244" t="s">
        <v>12</v>
      </c>
      <c r="K13" s="1857" t="s">
        <v>13</v>
      </c>
      <c r="L13" s="1858"/>
      <c r="M13" s="1857" t="s">
        <v>14</v>
      </c>
      <c r="N13" s="1858"/>
      <c r="O13" s="1857" t="s">
        <v>14</v>
      </c>
      <c r="P13" s="1858"/>
    </row>
    <row r="14" spans="1:16" x14ac:dyDescent="0.25">
      <c r="A14" s="2693" t="s">
        <v>37</v>
      </c>
      <c r="B14" s="2693"/>
      <c r="C14" s="2693"/>
      <c r="D14" s="2693"/>
      <c r="E14" s="244">
        <v>4</v>
      </c>
      <c r="F14" s="244"/>
      <c r="G14" s="2709">
        <f>G15+G16+G17+G18</f>
        <v>12.899999999999999</v>
      </c>
      <c r="H14" s="2710"/>
      <c r="I14" s="441">
        <f>I15+I16+I17+I18</f>
        <v>15029.4</v>
      </c>
      <c r="J14" s="441">
        <f>J15+J16+J17+J18</f>
        <v>10475</v>
      </c>
      <c r="K14" s="2709">
        <f>K15+K16+K17+K18</f>
        <v>10475</v>
      </c>
      <c r="L14" s="2710"/>
      <c r="M14" s="2709">
        <f t="shared" ref="M14" si="0">M15+M16+M17+M18</f>
        <v>10475</v>
      </c>
      <c r="N14" s="2710"/>
      <c r="O14" s="2709">
        <f t="shared" ref="O14" si="1">O15+O16+O17+O18</f>
        <v>10475</v>
      </c>
      <c r="P14" s="2710"/>
    </row>
    <row r="15" spans="1:16" x14ac:dyDescent="0.25">
      <c r="A15" s="2694" t="s">
        <v>138</v>
      </c>
      <c r="B15" s="2694"/>
      <c r="C15" s="2694"/>
      <c r="D15" s="2694"/>
      <c r="E15" s="244"/>
      <c r="F15" s="244">
        <v>22</v>
      </c>
      <c r="G15" s="1955">
        <f>G73</f>
        <v>3.3</v>
      </c>
      <c r="H15" s="1955"/>
      <c r="I15" s="442">
        <f>I73</f>
        <v>208.7</v>
      </c>
      <c r="J15" s="442">
        <f>J73</f>
        <v>10</v>
      </c>
      <c r="K15" s="2719">
        <f>K73</f>
        <v>10</v>
      </c>
      <c r="L15" s="1955"/>
      <c r="M15" s="2719">
        <f t="shared" ref="M15" si="2">M73</f>
        <v>10</v>
      </c>
      <c r="N15" s="1955"/>
      <c r="O15" s="2719">
        <f t="shared" ref="O15" si="3">O73</f>
        <v>10</v>
      </c>
      <c r="P15" s="1955"/>
    </row>
    <row r="16" spans="1:16" x14ac:dyDescent="0.25">
      <c r="A16" s="2694" t="s">
        <v>82</v>
      </c>
      <c r="B16" s="2694"/>
      <c r="C16" s="2694"/>
      <c r="D16" s="2694"/>
      <c r="E16" s="244"/>
      <c r="F16" s="244">
        <v>28</v>
      </c>
      <c r="G16" s="1955">
        <f>G78</f>
        <v>0</v>
      </c>
      <c r="H16" s="1955"/>
      <c r="I16" s="442">
        <f>I78</f>
        <v>801.5</v>
      </c>
      <c r="J16" s="442">
        <f>J78</f>
        <v>436</v>
      </c>
      <c r="K16" s="2719">
        <f>K78</f>
        <v>436</v>
      </c>
      <c r="L16" s="1955"/>
      <c r="M16" s="2719">
        <f t="shared" ref="M16" si="4">M78</f>
        <v>436</v>
      </c>
      <c r="N16" s="1955"/>
      <c r="O16" s="2719">
        <f t="shared" ref="O16" si="5">O78</f>
        <v>436</v>
      </c>
      <c r="P16" s="1955"/>
    </row>
    <row r="17" spans="1:16" x14ac:dyDescent="0.25">
      <c r="A17" s="2694" t="s">
        <v>83</v>
      </c>
      <c r="B17" s="2694"/>
      <c r="C17" s="2694"/>
      <c r="D17" s="2694"/>
      <c r="E17" s="244"/>
      <c r="F17" s="244">
        <v>31</v>
      </c>
      <c r="G17" s="1955">
        <f>G80</f>
        <v>9.6</v>
      </c>
      <c r="H17" s="1955"/>
      <c r="I17" s="442">
        <f>I80</f>
        <v>13969.9</v>
      </c>
      <c r="J17" s="442">
        <f>J80</f>
        <v>9975</v>
      </c>
      <c r="K17" s="2719">
        <f>K80</f>
        <v>9975</v>
      </c>
      <c r="L17" s="1955"/>
      <c r="M17" s="2719">
        <f>M80</f>
        <v>9975</v>
      </c>
      <c r="N17" s="1955"/>
      <c r="O17" s="2719">
        <f>O80</f>
        <v>9975</v>
      </c>
      <c r="P17" s="1955"/>
    </row>
    <row r="18" spans="1:16" x14ac:dyDescent="0.25">
      <c r="A18" s="1683" t="s">
        <v>84</v>
      </c>
      <c r="B18" s="1683"/>
      <c r="C18" s="1683"/>
      <c r="D18" s="1683"/>
      <c r="E18" s="244"/>
      <c r="F18" s="244">
        <v>33</v>
      </c>
      <c r="G18" s="2719">
        <f>G84</f>
        <v>0</v>
      </c>
      <c r="H18" s="1955"/>
      <c r="I18" s="442">
        <f>I84</f>
        <v>49.3</v>
      </c>
      <c r="J18" s="442">
        <f>J84</f>
        <v>54</v>
      </c>
      <c r="K18" s="2719">
        <f>K84</f>
        <v>54</v>
      </c>
      <c r="L18" s="1955"/>
      <c r="M18" s="2719">
        <f t="shared" ref="M18" si="6">M84</f>
        <v>54</v>
      </c>
      <c r="N18" s="1955"/>
      <c r="O18" s="2719">
        <f t="shared" ref="O18" si="7">O84</f>
        <v>54</v>
      </c>
      <c r="P18" s="1955"/>
    </row>
    <row r="19" spans="1:16" x14ac:dyDescent="0.25">
      <c r="A19" s="2721"/>
      <c r="B19" s="2721"/>
      <c r="C19" s="2721"/>
      <c r="D19" s="2721"/>
      <c r="E19" s="2721"/>
      <c r="F19" s="2721"/>
      <c r="G19" s="2721"/>
      <c r="H19" s="2721"/>
      <c r="I19" s="2721"/>
      <c r="J19" s="2721"/>
      <c r="K19" s="2721"/>
      <c r="L19" s="2721"/>
      <c r="M19" s="2721"/>
      <c r="N19" s="2721"/>
      <c r="O19" s="2721"/>
      <c r="P19" s="2721"/>
    </row>
    <row r="20" spans="1:16" x14ac:dyDescent="0.25">
      <c r="A20" s="2712" t="s">
        <v>1</v>
      </c>
      <c r="B20" s="2714"/>
      <c r="C20" s="2718" t="s">
        <v>0</v>
      </c>
      <c r="D20" s="2718"/>
      <c r="E20" s="2718"/>
      <c r="F20" s="2718"/>
      <c r="G20" s="1955">
        <v>2022</v>
      </c>
      <c r="H20" s="1955"/>
      <c r="I20" s="244">
        <v>2023</v>
      </c>
      <c r="J20" s="244">
        <v>2024</v>
      </c>
      <c r="K20" s="1955">
        <v>2025</v>
      </c>
      <c r="L20" s="1955"/>
      <c r="M20" s="1955">
        <v>2026</v>
      </c>
      <c r="N20" s="1955"/>
      <c r="O20" s="1955">
        <v>2027</v>
      </c>
      <c r="P20" s="1955"/>
    </row>
    <row r="21" spans="1:16" x14ac:dyDescent="0.25">
      <c r="A21" s="2715"/>
      <c r="B21" s="2717"/>
      <c r="C21" s="244" t="s">
        <v>61</v>
      </c>
      <c r="D21" s="244" t="s">
        <v>62</v>
      </c>
      <c r="E21" s="244" t="s">
        <v>35</v>
      </c>
      <c r="F21" s="244" t="s">
        <v>36</v>
      </c>
      <c r="G21" s="1857" t="s">
        <v>11</v>
      </c>
      <c r="H21" s="1858"/>
      <c r="I21" s="244" t="s">
        <v>11</v>
      </c>
      <c r="J21" s="244" t="s">
        <v>12</v>
      </c>
      <c r="K21" s="1857" t="s">
        <v>13</v>
      </c>
      <c r="L21" s="1858"/>
      <c r="M21" s="1857" t="s">
        <v>14</v>
      </c>
      <c r="N21" s="1858"/>
      <c r="O21" s="1857" t="s">
        <v>14</v>
      </c>
      <c r="P21" s="1858"/>
    </row>
    <row r="22" spans="1:16" x14ac:dyDescent="0.25">
      <c r="A22" s="1848" t="s">
        <v>63</v>
      </c>
      <c r="B22" s="1849"/>
      <c r="C22" s="443"/>
      <c r="D22" s="443"/>
      <c r="E22" s="443"/>
      <c r="F22" s="443"/>
      <c r="G22" s="2720">
        <f>G27+G25</f>
        <v>12.899999999999999</v>
      </c>
      <c r="H22" s="2720"/>
      <c r="I22" s="444">
        <f>I27+I25</f>
        <v>15029.4</v>
      </c>
      <c r="J22" s="444">
        <f>J27+J25</f>
        <v>10475</v>
      </c>
      <c r="K22" s="2720">
        <f>K27+K25</f>
        <v>10475</v>
      </c>
      <c r="L22" s="2720"/>
      <c r="M22" s="2720">
        <f>M27+M25</f>
        <v>10475</v>
      </c>
      <c r="N22" s="2720"/>
      <c r="O22" s="2720">
        <f>O27+O25</f>
        <v>10475</v>
      </c>
      <c r="P22" s="2720"/>
    </row>
    <row r="23" spans="1:16" x14ac:dyDescent="0.25">
      <c r="A23" s="1851" t="s">
        <v>64</v>
      </c>
      <c r="B23" s="1852"/>
      <c r="C23" s="445">
        <v>2</v>
      </c>
      <c r="D23" s="443"/>
      <c r="E23" s="443"/>
      <c r="F23" s="443"/>
      <c r="G23" s="2722"/>
      <c r="H23" s="2722"/>
      <c r="I23" s="446"/>
      <c r="J23" s="447"/>
      <c r="K23" s="2722"/>
      <c r="L23" s="2722"/>
      <c r="M23" s="2722"/>
      <c r="N23" s="2722"/>
      <c r="O23" s="2722"/>
      <c r="P23" s="2722"/>
    </row>
    <row r="24" spans="1:16" x14ac:dyDescent="0.25">
      <c r="A24" s="2718"/>
      <c r="B24" s="2718"/>
      <c r="C24" s="443"/>
      <c r="D24" s="443"/>
      <c r="E24" s="443"/>
      <c r="F24" s="443"/>
      <c r="G24" s="2722"/>
      <c r="H24" s="2722"/>
      <c r="I24" s="446"/>
      <c r="J24" s="447"/>
      <c r="K24" s="2722"/>
      <c r="L24" s="2722"/>
      <c r="M24" s="2722"/>
      <c r="N24" s="2722"/>
      <c r="O24" s="2722"/>
      <c r="P24" s="2722"/>
    </row>
    <row r="25" spans="1:16" x14ac:dyDescent="0.25">
      <c r="A25" s="1851" t="s">
        <v>65</v>
      </c>
      <c r="B25" s="1852"/>
      <c r="C25" s="445">
        <v>2</v>
      </c>
      <c r="D25" s="443"/>
      <c r="E25" s="443"/>
      <c r="F25" s="443"/>
      <c r="G25" s="2722"/>
      <c r="H25" s="2722"/>
      <c r="I25" s="446"/>
      <c r="J25" s="447"/>
      <c r="K25" s="2722">
        <f>N47</f>
        <v>475</v>
      </c>
      <c r="L25" s="2722"/>
      <c r="M25" s="2722">
        <f>O47</f>
        <v>475</v>
      </c>
      <c r="N25" s="2722"/>
      <c r="O25" s="2722">
        <f>P47</f>
        <v>475</v>
      </c>
      <c r="P25" s="2722"/>
    </row>
    <row r="26" spans="1:16" x14ac:dyDescent="0.25">
      <c r="A26" s="2718"/>
      <c r="B26" s="2718"/>
      <c r="C26" s="443"/>
      <c r="D26" s="443"/>
      <c r="E26" s="443"/>
      <c r="F26" s="443"/>
      <c r="G26" s="2722"/>
      <c r="H26" s="2722"/>
      <c r="I26" s="446"/>
      <c r="J26" s="447"/>
      <c r="K26" s="2722"/>
      <c r="L26" s="2722"/>
      <c r="M26" s="2722"/>
      <c r="N26" s="2722"/>
      <c r="O26" s="2722"/>
      <c r="P26" s="2722"/>
    </row>
    <row r="27" spans="1:16" x14ac:dyDescent="0.25">
      <c r="A27" s="1851" t="s">
        <v>66</v>
      </c>
      <c r="B27" s="1852"/>
      <c r="C27" s="448">
        <v>1</v>
      </c>
      <c r="D27" s="443"/>
      <c r="E27" s="448" t="s">
        <v>232</v>
      </c>
      <c r="F27" s="443">
        <v>10</v>
      </c>
      <c r="G27" s="2723">
        <f>G14</f>
        <v>12.899999999999999</v>
      </c>
      <c r="H27" s="2724"/>
      <c r="I27" s="449">
        <f>I14</f>
        <v>15029.4</v>
      </c>
      <c r="J27" s="449">
        <f>J14</f>
        <v>10475</v>
      </c>
      <c r="K27" s="2723">
        <f>K14-K25</f>
        <v>10000</v>
      </c>
      <c r="L27" s="2724"/>
      <c r="M27" s="2723">
        <f>M14-M25</f>
        <v>10000</v>
      </c>
      <c r="N27" s="2724"/>
      <c r="O27" s="2723">
        <f>O14-O25</f>
        <v>10000</v>
      </c>
      <c r="P27" s="2724"/>
    </row>
    <row r="28" spans="1:16" x14ac:dyDescent="0.25">
      <c r="A28" s="2725"/>
      <c r="B28" s="2726"/>
      <c r="C28" s="443"/>
      <c r="D28" s="443"/>
      <c r="E28" s="443"/>
      <c r="F28" s="443"/>
      <c r="G28" s="1857"/>
      <c r="H28" s="1858"/>
      <c r="I28" s="244"/>
      <c r="J28" s="443"/>
      <c r="K28" s="2725"/>
      <c r="L28" s="2726"/>
      <c r="M28" s="2725"/>
      <c r="N28" s="2726"/>
      <c r="O28" s="2725"/>
      <c r="P28" s="2726"/>
    </row>
    <row r="29" spans="1:16" x14ac:dyDescent="0.25">
      <c r="A29" s="2721"/>
      <c r="B29" s="2721"/>
      <c r="C29" s="2721"/>
      <c r="D29" s="2721"/>
      <c r="E29" s="2721"/>
      <c r="F29" s="2721"/>
      <c r="G29" s="2721"/>
      <c r="H29" s="2721"/>
      <c r="I29" s="2721"/>
      <c r="J29" s="2721"/>
      <c r="K29" s="2721"/>
      <c r="L29" s="2721"/>
      <c r="M29" s="2721"/>
      <c r="N29" s="2721"/>
      <c r="O29" s="2721"/>
      <c r="P29" s="2721"/>
    </row>
    <row r="30" spans="1:16" x14ac:dyDescent="0.25">
      <c r="A30" s="2732" t="s">
        <v>457</v>
      </c>
      <c r="B30" s="2733"/>
      <c r="C30" s="2733"/>
      <c r="D30" s="2733"/>
      <c r="E30" s="2733"/>
      <c r="F30" s="2733"/>
      <c r="G30" s="2733"/>
      <c r="H30" s="2733"/>
      <c r="I30" s="2733"/>
      <c r="J30" s="2733"/>
      <c r="K30" s="2733"/>
      <c r="L30" s="2733"/>
      <c r="M30" s="2733"/>
      <c r="N30" s="2733"/>
      <c r="O30" s="2733"/>
      <c r="P30" s="2734"/>
    </row>
    <row r="31" spans="1:16" x14ac:dyDescent="0.25">
      <c r="A31" s="1955" t="s">
        <v>1</v>
      </c>
      <c r="B31" s="1955"/>
      <c r="C31" s="1955"/>
      <c r="D31" s="1955" t="s">
        <v>0</v>
      </c>
      <c r="E31" s="1955"/>
      <c r="F31" s="1955"/>
      <c r="G31" s="1955" t="s">
        <v>71</v>
      </c>
      <c r="H31" s="1955"/>
      <c r="I31" s="1955"/>
      <c r="J31" s="1955"/>
      <c r="K31" s="1955" t="s">
        <v>69</v>
      </c>
      <c r="L31" s="1955"/>
      <c r="M31" s="1955"/>
      <c r="N31" s="1955" t="s">
        <v>72</v>
      </c>
      <c r="O31" s="1955"/>
      <c r="P31" s="1955"/>
    </row>
    <row r="32" spans="1:16" ht="36" x14ac:dyDescent="0.25">
      <c r="A32" s="1955"/>
      <c r="B32" s="1955"/>
      <c r="C32" s="1955"/>
      <c r="D32" s="244" t="s">
        <v>35</v>
      </c>
      <c r="E32" s="1955" t="s">
        <v>53</v>
      </c>
      <c r="F32" s="1955"/>
      <c r="G32" s="2735" t="s">
        <v>50</v>
      </c>
      <c r="H32" s="2735"/>
      <c r="I32" s="450" t="s">
        <v>51</v>
      </c>
      <c r="J32" s="450" t="s">
        <v>52</v>
      </c>
      <c r="K32" s="450" t="s">
        <v>50</v>
      </c>
      <c r="L32" s="450" t="s">
        <v>51</v>
      </c>
      <c r="M32" s="450" t="s">
        <v>52</v>
      </c>
      <c r="N32" s="450" t="s">
        <v>50</v>
      </c>
      <c r="O32" s="450" t="s">
        <v>51</v>
      </c>
      <c r="P32" s="450" t="s">
        <v>52</v>
      </c>
    </row>
    <row r="33" spans="1:16" ht="14.4" x14ac:dyDescent="0.25">
      <c r="A33" s="2694" t="s">
        <v>9</v>
      </c>
      <c r="B33" s="2694"/>
      <c r="C33" s="2694"/>
      <c r="D33" s="443"/>
      <c r="E33" s="1955"/>
      <c r="F33" s="1955"/>
      <c r="G33" s="2727">
        <f>G34</f>
        <v>10475</v>
      </c>
      <c r="H33" s="2728"/>
      <c r="I33" s="451"/>
      <c r="J33" s="451"/>
      <c r="K33" s="452">
        <f>K34</f>
        <v>10475</v>
      </c>
      <c r="L33" s="451"/>
      <c r="M33" s="451"/>
      <c r="N33" s="452">
        <f>N34</f>
        <v>10000</v>
      </c>
      <c r="O33" s="451"/>
      <c r="P33" s="451"/>
    </row>
    <row r="34" spans="1:16" s="455" customFormat="1" x14ac:dyDescent="0.25">
      <c r="A34" s="2729" t="s">
        <v>233</v>
      </c>
      <c r="B34" s="2729"/>
      <c r="C34" s="2729"/>
      <c r="D34" s="453" t="s">
        <v>58</v>
      </c>
      <c r="E34" s="2730"/>
      <c r="F34" s="2730"/>
      <c r="G34" s="2731">
        <f>G39</f>
        <v>10475</v>
      </c>
      <c r="H34" s="2730"/>
      <c r="I34" s="453"/>
      <c r="J34" s="453"/>
      <c r="K34" s="454">
        <f>K39</f>
        <v>10475</v>
      </c>
      <c r="L34" s="453"/>
      <c r="M34" s="453"/>
      <c r="N34" s="454">
        <f>N39</f>
        <v>10000</v>
      </c>
      <c r="O34" s="453"/>
      <c r="P34" s="453"/>
    </row>
    <row r="35" spans="1:16" s="455" customFormat="1" x14ac:dyDescent="0.25">
      <c r="A35" s="2264" t="s">
        <v>55</v>
      </c>
      <c r="B35" s="2736"/>
      <c r="C35" s="2265"/>
      <c r="D35" s="453" t="s">
        <v>59</v>
      </c>
      <c r="E35" s="2737"/>
      <c r="F35" s="2738"/>
      <c r="G35" s="2737"/>
      <c r="H35" s="2738"/>
      <c r="I35" s="453"/>
      <c r="J35" s="453"/>
      <c r="K35" s="453"/>
      <c r="L35" s="453"/>
      <c r="M35" s="453"/>
      <c r="N35" s="453"/>
      <c r="O35" s="453"/>
      <c r="P35" s="453"/>
    </row>
    <row r="36" spans="1:16" s="455" customFormat="1" x14ac:dyDescent="0.25">
      <c r="A36" s="2737"/>
      <c r="B36" s="2739"/>
      <c r="C36" s="2738"/>
      <c r="D36" s="453"/>
      <c r="E36" s="2737"/>
      <c r="F36" s="2738"/>
      <c r="G36" s="2737"/>
      <c r="H36" s="2738"/>
      <c r="I36" s="453"/>
      <c r="J36" s="453"/>
      <c r="K36" s="453"/>
      <c r="L36" s="453"/>
      <c r="M36" s="453"/>
      <c r="N36" s="453"/>
      <c r="O36" s="453"/>
      <c r="P36" s="453"/>
    </row>
    <row r="37" spans="1:16" s="455" customFormat="1" x14ac:dyDescent="0.25">
      <c r="A37" s="2264"/>
      <c r="B37" s="2736"/>
      <c r="C37" s="2265"/>
      <c r="D37" s="453"/>
      <c r="E37" s="2737"/>
      <c r="F37" s="2738"/>
      <c r="G37" s="2737"/>
      <c r="H37" s="2738"/>
      <c r="I37" s="453"/>
      <c r="J37" s="453"/>
      <c r="K37" s="453"/>
      <c r="L37" s="453"/>
      <c r="M37" s="453"/>
      <c r="N37" s="453"/>
      <c r="O37" s="453"/>
      <c r="P37" s="453"/>
    </row>
    <row r="38" spans="1:16" x14ac:dyDescent="0.25">
      <c r="A38" s="2694"/>
      <c r="B38" s="2694"/>
      <c r="C38" s="2694"/>
      <c r="D38" s="443"/>
      <c r="E38" s="1955"/>
      <c r="F38" s="1955"/>
      <c r="G38" s="1955"/>
      <c r="H38" s="1955"/>
      <c r="I38" s="244"/>
      <c r="J38" s="244"/>
      <c r="K38" s="244"/>
      <c r="L38" s="244"/>
      <c r="M38" s="244"/>
      <c r="N38" s="244"/>
      <c r="O38" s="244"/>
      <c r="P38" s="244"/>
    </row>
    <row r="39" spans="1:16" ht="14.4" x14ac:dyDescent="0.25">
      <c r="A39" s="2694" t="s">
        <v>9</v>
      </c>
      <c r="B39" s="2694"/>
      <c r="C39" s="2694"/>
      <c r="D39" s="443"/>
      <c r="E39" s="1955"/>
      <c r="F39" s="1955"/>
      <c r="G39" s="2727">
        <f>G40+G41</f>
        <v>10475</v>
      </c>
      <c r="H39" s="2728"/>
      <c r="I39" s="451"/>
      <c r="J39" s="451"/>
      <c r="K39" s="452">
        <f>K40+K41</f>
        <v>10475</v>
      </c>
      <c r="L39" s="451"/>
      <c r="M39" s="451"/>
      <c r="N39" s="452">
        <f>N41</f>
        <v>10000</v>
      </c>
      <c r="O39" s="451"/>
      <c r="P39" s="451"/>
    </row>
    <row r="40" spans="1:16" s="455" customFormat="1" x14ac:dyDescent="0.25">
      <c r="A40" s="2729" t="s">
        <v>56</v>
      </c>
      <c r="B40" s="2729"/>
      <c r="C40" s="2729"/>
      <c r="D40" s="453"/>
      <c r="E40" s="2730"/>
      <c r="F40" s="2730"/>
      <c r="G40" s="2731">
        <f>N47</f>
        <v>475</v>
      </c>
      <c r="H40" s="2731"/>
      <c r="I40" s="454"/>
      <c r="J40" s="454"/>
      <c r="K40" s="454">
        <f>O47</f>
        <v>475</v>
      </c>
      <c r="L40" s="454"/>
      <c r="M40" s="454"/>
      <c r="N40" s="454">
        <f>P47</f>
        <v>475</v>
      </c>
      <c r="O40" s="453"/>
      <c r="P40" s="453"/>
    </row>
    <row r="41" spans="1:16" s="455" customFormat="1" x14ac:dyDescent="0.25">
      <c r="A41" s="2729" t="s">
        <v>57</v>
      </c>
      <c r="B41" s="2729"/>
      <c r="C41" s="2729"/>
      <c r="D41" s="453">
        <v>4</v>
      </c>
      <c r="E41" s="2730">
        <v>1</v>
      </c>
      <c r="F41" s="2730"/>
      <c r="G41" s="2731">
        <f>K27</f>
        <v>10000</v>
      </c>
      <c r="H41" s="2730"/>
      <c r="I41" s="453"/>
      <c r="J41" s="453"/>
      <c r="K41" s="454">
        <f>M27</f>
        <v>10000</v>
      </c>
      <c r="L41" s="453"/>
      <c r="M41" s="453"/>
      <c r="N41" s="454">
        <f>O27</f>
        <v>10000</v>
      </c>
      <c r="O41" s="453"/>
      <c r="P41" s="453"/>
    </row>
    <row r="42" spans="1:16" x14ac:dyDescent="0.25">
      <c r="A42" s="2694"/>
      <c r="B42" s="2694"/>
      <c r="C42" s="2694"/>
      <c r="D42" s="443"/>
      <c r="E42" s="1955"/>
      <c r="F42" s="1955"/>
      <c r="G42" s="1955"/>
      <c r="H42" s="1955"/>
      <c r="I42" s="244"/>
      <c r="J42" s="244"/>
      <c r="K42" s="244"/>
      <c r="L42" s="244"/>
      <c r="M42" s="244"/>
      <c r="N42" s="244"/>
      <c r="O42" s="244"/>
      <c r="P42" s="244"/>
    </row>
    <row r="43" spans="1:16" x14ac:dyDescent="0.25">
      <c r="A43" s="2718"/>
      <c r="B43" s="2718"/>
      <c r="C43" s="2718"/>
      <c r="D43" s="2718"/>
      <c r="E43" s="2718"/>
      <c r="F43" s="2718"/>
      <c r="G43" s="2718"/>
      <c r="H43" s="2718"/>
      <c r="I43" s="2718"/>
      <c r="J43" s="2718"/>
      <c r="K43" s="2718"/>
      <c r="L43" s="2718"/>
      <c r="M43" s="2718"/>
      <c r="N43" s="2718"/>
      <c r="O43" s="2718"/>
      <c r="P43" s="2718"/>
    </row>
    <row r="44" spans="1:16" x14ac:dyDescent="0.25">
      <c r="A44" s="2693" t="s">
        <v>458</v>
      </c>
      <c r="B44" s="2693"/>
      <c r="C44" s="2693"/>
      <c r="D44" s="2693"/>
      <c r="E44" s="2693"/>
      <c r="F44" s="2693"/>
      <c r="G44" s="2693"/>
      <c r="H44" s="2693"/>
      <c r="I44" s="2693"/>
      <c r="J44" s="2693"/>
      <c r="K44" s="2693"/>
      <c r="L44" s="2693"/>
      <c r="M44" s="2693"/>
      <c r="N44" s="2693"/>
      <c r="O44" s="2693"/>
      <c r="P44" s="2693"/>
    </row>
    <row r="45" spans="1:16" x14ac:dyDescent="0.25">
      <c r="A45" s="1955" t="s">
        <v>1</v>
      </c>
      <c r="B45" s="1955"/>
      <c r="C45" s="1955" t="s">
        <v>0</v>
      </c>
      <c r="D45" s="1955"/>
      <c r="E45" s="1955"/>
      <c r="F45" s="1955"/>
      <c r="G45" s="1955"/>
      <c r="H45" s="1955"/>
      <c r="I45" s="2712" t="s">
        <v>10</v>
      </c>
      <c r="J45" s="2714"/>
      <c r="K45" s="244">
        <v>2022</v>
      </c>
      <c r="L45" s="244">
        <v>2023</v>
      </c>
      <c r="M45" s="244">
        <v>2024</v>
      </c>
      <c r="N45" s="244">
        <v>2025</v>
      </c>
      <c r="O45" s="244">
        <v>2026</v>
      </c>
      <c r="P45" s="244">
        <v>2027</v>
      </c>
    </row>
    <row r="46" spans="1:16" ht="37.200000000000003" x14ac:dyDescent="0.25">
      <c r="A46" s="1955"/>
      <c r="B46" s="1955"/>
      <c r="C46" s="244" t="s">
        <v>3</v>
      </c>
      <c r="D46" s="244" t="s">
        <v>4</v>
      </c>
      <c r="E46" s="244" t="s">
        <v>5</v>
      </c>
      <c r="F46" s="244" t="s">
        <v>6</v>
      </c>
      <c r="G46" s="244" t="s">
        <v>7</v>
      </c>
      <c r="H46" s="244" t="s">
        <v>8</v>
      </c>
      <c r="I46" s="2715"/>
      <c r="J46" s="2717"/>
      <c r="K46" s="450" t="s">
        <v>11</v>
      </c>
      <c r="L46" s="450" t="s">
        <v>11</v>
      </c>
      <c r="M46" s="450" t="s">
        <v>12</v>
      </c>
      <c r="N46" s="450" t="s">
        <v>13</v>
      </c>
      <c r="O46" s="450" t="s">
        <v>14</v>
      </c>
      <c r="P46" s="450" t="s">
        <v>14</v>
      </c>
    </row>
    <row r="47" spans="1:16" x14ac:dyDescent="0.25">
      <c r="A47" s="1848" t="s">
        <v>9</v>
      </c>
      <c r="B47" s="1849"/>
      <c r="C47" s="456"/>
      <c r="D47" s="456"/>
      <c r="E47" s="456"/>
      <c r="F47" s="456"/>
      <c r="G47" s="456"/>
      <c r="H47" s="456"/>
      <c r="I47" s="2745"/>
      <c r="J47" s="2746"/>
      <c r="K47" s="441">
        <f>K48</f>
        <v>0</v>
      </c>
      <c r="L47" s="441">
        <f t="shared" ref="L47:P47" si="8">L48</f>
        <v>0</v>
      </c>
      <c r="M47" s="441">
        <f t="shared" si="8"/>
        <v>475</v>
      </c>
      <c r="N47" s="441">
        <f t="shared" si="8"/>
        <v>475</v>
      </c>
      <c r="O47" s="441">
        <f t="shared" si="8"/>
        <v>475</v>
      </c>
      <c r="P47" s="441">
        <f t="shared" si="8"/>
        <v>475</v>
      </c>
    </row>
    <row r="48" spans="1:16" ht="86.4" customHeight="1" x14ac:dyDescent="0.25">
      <c r="A48" s="2661" t="s">
        <v>618</v>
      </c>
      <c r="B48" s="2662"/>
      <c r="C48" s="434">
        <v>299</v>
      </c>
      <c r="D48" s="434"/>
      <c r="E48" s="434"/>
      <c r="F48" s="434"/>
      <c r="G48" s="434"/>
      <c r="H48" s="434">
        <v>191420</v>
      </c>
      <c r="I48" s="457"/>
      <c r="J48" s="458"/>
      <c r="K48" s="441"/>
      <c r="L48" s="441"/>
      <c r="M48" s="459">
        <v>475</v>
      </c>
      <c r="N48" s="459">
        <v>475</v>
      </c>
      <c r="O48" s="459">
        <v>475</v>
      </c>
      <c r="P48" s="459">
        <v>475</v>
      </c>
    </row>
    <row r="49" spans="1:16" x14ac:dyDescent="0.25">
      <c r="A49" s="2725"/>
      <c r="B49" s="2726"/>
      <c r="C49" s="443"/>
      <c r="D49" s="443"/>
      <c r="E49" s="443"/>
      <c r="F49" s="443"/>
      <c r="G49" s="443"/>
      <c r="H49" s="443"/>
      <c r="I49" s="2725"/>
      <c r="J49" s="2726"/>
      <c r="K49" s="244"/>
      <c r="L49" s="244"/>
      <c r="M49" s="443"/>
      <c r="N49" s="443"/>
      <c r="O49" s="443"/>
      <c r="P49" s="443"/>
    </row>
    <row r="50" spans="1:16" x14ac:dyDescent="0.25">
      <c r="A50" s="2718"/>
      <c r="B50" s="2718"/>
      <c r="C50" s="2718"/>
      <c r="D50" s="2718"/>
      <c r="E50" s="2718"/>
      <c r="F50" s="2718"/>
      <c r="G50" s="2718"/>
      <c r="H50" s="2718"/>
      <c r="I50" s="2718"/>
      <c r="J50" s="2718"/>
      <c r="K50" s="2718"/>
      <c r="L50" s="2718"/>
      <c r="M50" s="2718"/>
      <c r="N50" s="2718"/>
      <c r="O50" s="2718"/>
      <c r="P50" s="2718"/>
    </row>
    <row r="51" spans="1:16" x14ac:dyDescent="0.25">
      <c r="A51" s="2740" t="s">
        <v>15</v>
      </c>
      <c r="B51" s="2740"/>
      <c r="C51" s="2740"/>
      <c r="D51" s="2740"/>
      <c r="E51" s="2740"/>
      <c r="F51" s="2740"/>
      <c r="G51" s="2740"/>
      <c r="H51" s="2740"/>
      <c r="I51" s="2740"/>
      <c r="J51" s="2740"/>
      <c r="K51" s="2740"/>
      <c r="L51" s="2740"/>
      <c r="M51" s="2740"/>
      <c r="N51" s="2740"/>
      <c r="O51" s="2740"/>
      <c r="P51" s="2741"/>
    </row>
    <row r="52" spans="1:16" x14ac:dyDescent="0.25">
      <c r="A52" s="2742"/>
      <c r="B52" s="2097"/>
      <c r="C52" s="2742"/>
      <c r="D52" s="2743"/>
      <c r="E52" s="2743"/>
      <c r="F52" s="2743"/>
      <c r="G52" s="2743"/>
      <c r="H52" s="2743"/>
      <c r="I52" s="2743"/>
      <c r="J52" s="2743"/>
      <c r="K52" s="2743"/>
      <c r="L52" s="2743"/>
      <c r="M52" s="2743"/>
      <c r="N52" s="2097"/>
      <c r="O52" s="2744" t="s">
        <v>0</v>
      </c>
      <c r="P52" s="2744"/>
    </row>
    <row r="53" spans="1:16" x14ac:dyDescent="0.25">
      <c r="A53" s="1975" t="s">
        <v>16</v>
      </c>
      <c r="B53" s="1975"/>
      <c r="C53" s="2742" t="s">
        <v>629</v>
      </c>
      <c r="D53" s="2743"/>
      <c r="E53" s="2743"/>
      <c r="F53" s="2743"/>
      <c r="G53" s="2743"/>
      <c r="H53" s="2743"/>
      <c r="I53" s="2743"/>
      <c r="J53" s="2743"/>
      <c r="K53" s="2743"/>
      <c r="L53" s="2743"/>
      <c r="M53" s="2743"/>
      <c r="N53" s="2097"/>
      <c r="O53" s="2747" t="s">
        <v>630</v>
      </c>
      <c r="P53" s="2747"/>
    </row>
    <row r="54" spans="1:16" x14ac:dyDescent="0.25">
      <c r="A54" s="1975" t="s">
        <v>17</v>
      </c>
      <c r="B54" s="1975"/>
      <c r="C54" s="2742" t="s">
        <v>621</v>
      </c>
      <c r="D54" s="2743"/>
      <c r="E54" s="2743"/>
      <c r="F54" s="2743"/>
      <c r="G54" s="2743"/>
      <c r="H54" s="2743"/>
      <c r="I54" s="2743"/>
      <c r="J54" s="2743"/>
      <c r="K54" s="2743"/>
      <c r="L54" s="2743"/>
      <c r="M54" s="2743"/>
      <c r="N54" s="2097"/>
      <c r="O54" s="2744">
        <v>88</v>
      </c>
      <c r="P54" s="2744"/>
    </row>
    <row r="55" spans="1:16" x14ac:dyDescent="0.25">
      <c r="A55" s="1975" t="s">
        <v>18</v>
      </c>
      <c r="B55" s="1975"/>
      <c r="C55" s="2742" t="s">
        <v>629</v>
      </c>
      <c r="D55" s="2743"/>
      <c r="E55" s="2743"/>
      <c r="F55" s="2743"/>
      <c r="G55" s="2743"/>
      <c r="H55" s="2743"/>
      <c r="I55" s="2743"/>
      <c r="J55" s="2743"/>
      <c r="K55" s="2743"/>
      <c r="L55" s="2743"/>
      <c r="M55" s="2743"/>
      <c r="N55" s="2097"/>
      <c r="O55" s="2747" t="s">
        <v>232</v>
      </c>
      <c r="P55" s="2747"/>
    </row>
    <row r="56" spans="1:16" ht="14.4" thickBot="1" x14ac:dyDescent="0.3">
      <c r="A56" s="460"/>
      <c r="B56" s="460"/>
      <c r="C56" s="460"/>
      <c r="D56" s="460"/>
      <c r="E56" s="460"/>
      <c r="F56" s="460"/>
      <c r="G56" s="460"/>
      <c r="H56" s="460"/>
      <c r="I56" s="460"/>
      <c r="J56" s="460"/>
      <c r="K56" s="460"/>
      <c r="L56" s="460"/>
      <c r="M56" s="460"/>
      <c r="N56" s="460"/>
      <c r="O56" s="460"/>
      <c r="P56" s="460"/>
    </row>
    <row r="57" spans="1:16" s="976" customFormat="1" ht="24" customHeight="1" x14ac:dyDescent="0.3">
      <c r="A57" s="2170" t="s">
        <v>747</v>
      </c>
      <c r="B57" s="2171"/>
      <c r="C57" s="2171"/>
      <c r="D57" s="2171"/>
      <c r="E57" s="2171"/>
      <c r="F57" s="2171"/>
      <c r="G57" s="2171"/>
      <c r="H57" s="2171"/>
      <c r="I57" s="2171"/>
      <c r="J57" s="2171"/>
      <c r="K57" s="2171"/>
      <c r="L57" s="2171"/>
      <c r="M57" s="2171"/>
      <c r="N57" s="2171"/>
      <c r="O57" s="2171"/>
      <c r="P57" s="2172"/>
    </row>
    <row r="58" spans="1:16" s="976" customFormat="1" ht="24.75" customHeight="1" x14ac:dyDescent="0.3">
      <c r="A58" s="2748" t="s">
        <v>21</v>
      </c>
      <c r="B58" s="2749"/>
      <c r="C58" s="2749"/>
      <c r="D58" s="2141" t="s">
        <v>631</v>
      </c>
      <c r="E58" s="2141"/>
      <c r="F58" s="2141"/>
      <c r="G58" s="2141"/>
      <c r="H58" s="2141"/>
      <c r="I58" s="2141"/>
      <c r="J58" s="2141"/>
      <c r="K58" s="2141"/>
      <c r="L58" s="2141"/>
      <c r="M58" s="2141"/>
      <c r="N58" s="2141"/>
      <c r="O58" s="2141"/>
      <c r="P58" s="2750"/>
    </row>
    <row r="59" spans="1:16" s="976" customFormat="1" ht="23.25" customHeight="1" x14ac:dyDescent="0.3">
      <c r="A59" s="2758" t="s">
        <v>751</v>
      </c>
      <c r="B59" s="2759"/>
      <c r="C59" s="2759"/>
      <c r="D59" s="2141" t="s">
        <v>632</v>
      </c>
      <c r="E59" s="2141"/>
      <c r="F59" s="2141"/>
      <c r="G59" s="2141"/>
      <c r="H59" s="2141"/>
      <c r="I59" s="2141"/>
      <c r="J59" s="2141"/>
      <c r="K59" s="2141"/>
      <c r="L59" s="2141"/>
      <c r="M59" s="2141"/>
      <c r="N59" s="2141"/>
      <c r="O59" s="2141"/>
      <c r="P59" s="2750"/>
    </row>
    <row r="60" spans="1:16" s="976" customFormat="1" ht="32.25" customHeight="1" thickBot="1" x14ac:dyDescent="0.35">
      <c r="A60" s="2760" t="s">
        <v>23</v>
      </c>
      <c r="B60" s="2761"/>
      <c r="C60" s="2761"/>
      <c r="D60" s="2134" t="s">
        <v>633</v>
      </c>
      <c r="E60" s="2134"/>
      <c r="F60" s="2134"/>
      <c r="G60" s="2134"/>
      <c r="H60" s="2134"/>
      <c r="I60" s="2134"/>
      <c r="J60" s="2134"/>
      <c r="K60" s="2134"/>
      <c r="L60" s="2134"/>
      <c r="M60" s="2134"/>
      <c r="N60" s="2134"/>
      <c r="O60" s="2134"/>
      <c r="P60" s="2135"/>
    </row>
    <row r="61" spans="1:16" s="976" customFormat="1" ht="24.45" customHeight="1" x14ac:dyDescent="0.3">
      <c r="A61" s="2762" t="s">
        <v>20</v>
      </c>
      <c r="B61" s="2762"/>
      <c r="C61" s="2762"/>
      <c r="D61" s="2762"/>
      <c r="E61" s="2762"/>
      <c r="F61" s="2762"/>
      <c r="G61" s="2762"/>
      <c r="H61" s="2762"/>
      <c r="I61" s="2762"/>
      <c r="J61" s="2762"/>
      <c r="K61" s="2762"/>
      <c r="L61" s="2762"/>
      <c r="M61" s="2762"/>
      <c r="N61" s="2762"/>
      <c r="O61" s="2762"/>
      <c r="P61" s="2762"/>
    </row>
    <row r="62" spans="1:16" s="976" customFormat="1" ht="18" customHeight="1" x14ac:dyDescent="0.3">
      <c r="A62" s="2763" t="s">
        <v>24</v>
      </c>
      <c r="B62" s="2140" t="s">
        <v>0</v>
      </c>
      <c r="C62" s="2765" t="s">
        <v>1</v>
      </c>
      <c r="D62" s="2766"/>
      <c r="E62" s="2766"/>
      <c r="F62" s="2766"/>
      <c r="G62" s="2766"/>
      <c r="H62" s="2766"/>
      <c r="I62" s="2766"/>
      <c r="J62" s="2140" t="s">
        <v>28</v>
      </c>
      <c r="K62" s="783">
        <v>2022</v>
      </c>
      <c r="L62" s="783">
        <v>2023</v>
      </c>
      <c r="M62" s="783">
        <v>2024</v>
      </c>
      <c r="N62" s="783">
        <v>2025</v>
      </c>
      <c r="O62" s="783">
        <v>2026</v>
      </c>
      <c r="P62" s="783">
        <v>2027</v>
      </c>
    </row>
    <row r="63" spans="1:16" s="976" customFormat="1" ht="53.25" customHeight="1" x14ac:dyDescent="0.3">
      <c r="A63" s="2762"/>
      <c r="B63" s="2764"/>
      <c r="C63" s="2767"/>
      <c r="D63" s="2768"/>
      <c r="E63" s="2768"/>
      <c r="F63" s="2768"/>
      <c r="G63" s="2768"/>
      <c r="H63" s="2768"/>
      <c r="I63" s="2768"/>
      <c r="J63" s="2140"/>
      <c r="K63" s="977" t="s">
        <v>11</v>
      </c>
      <c r="L63" s="977" t="s">
        <v>11</v>
      </c>
      <c r="M63" s="977" t="s">
        <v>12</v>
      </c>
      <c r="N63" s="977" t="s">
        <v>13</v>
      </c>
      <c r="O63" s="977" t="s">
        <v>14</v>
      </c>
      <c r="P63" s="977" t="s">
        <v>14</v>
      </c>
    </row>
    <row r="64" spans="1:16" s="976" customFormat="1" ht="29.25" customHeight="1" x14ac:dyDescent="0.3">
      <c r="A64" s="2751" t="s">
        <v>25</v>
      </c>
      <c r="B64" s="978" t="s">
        <v>179</v>
      </c>
      <c r="C64" s="2753" t="s">
        <v>634</v>
      </c>
      <c r="D64" s="2754"/>
      <c r="E64" s="2754"/>
      <c r="F64" s="2754"/>
      <c r="G64" s="2754"/>
      <c r="H64" s="2754"/>
      <c r="I64" s="2755"/>
      <c r="J64" s="978" t="s">
        <v>95</v>
      </c>
      <c r="K64" s="735">
        <v>0</v>
      </c>
      <c r="L64" s="736">
        <v>100</v>
      </c>
      <c r="M64" s="736">
        <v>100</v>
      </c>
      <c r="N64" s="736">
        <v>100</v>
      </c>
      <c r="O64" s="736">
        <v>100</v>
      </c>
      <c r="P64" s="736">
        <v>100</v>
      </c>
    </row>
    <row r="65" spans="1:16" s="976" customFormat="1" ht="24" customHeight="1" x14ac:dyDescent="0.3">
      <c r="A65" s="2752"/>
      <c r="B65" s="978" t="s">
        <v>241</v>
      </c>
      <c r="C65" s="2756" t="s">
        <v>625</v>
      </c>
      <c r="D65" s="2756"/>
      <c r="E65" s="2756"/>
      <c r="F65" s="2756"/>
      <c r="G65" s="2756"/>
      <c r="H65" s="2756"/>
      <c r="I65" s="2756"/>
      <c r="J65" s="978" t="s">
        <v>95</v>
      </c>
      <c r="K65" s="735">
        <v>0</v>
      </c>
      <c r="L65" s="736">
        <v>100</v>
      </c>
      <c r="M65" s="736">
        <v>100</v>
      </c>
      <c r="N65" s="736">
        <v>100</v>
      </c>
      <c r="O65" s="736">
        <v>100</v>
      </c>
      <c r="P65" s="736">
        <v>100</v>
      </c>
    </row>
    <row r="66" spans="1:16" s="976" customFormat="1" ht="43.5" customHeight="1" x14ac:dyDescent="0.3">
      <c r="A66" s="979" t="s">
        <v>26</v>
      </c>
      <c r="B66" s="978" t="s">
        <v>243</v>
      </c>
      <c r="C66" s="2756" t="s">
        <v>635</v>
      </c>
      <c r="D66" s="2756"/>
      <c r="E66" s="2756"/>
      <c r="F66" s="2756"/>
      <c r="G66" s="2756"/>
      <c r="H66" s="2756"/>
      <c r="I66" s="2756"/>
      <c r="J66" s="978" t="s">
        <v>288</v>
      </c>
      <c r="K66" s="735">
        <v>0</v>
      </c>
      <c r="L66" s="736">
        <v>20</v>
      </c>
      <c r="M66" s="736">
        <v>15</v>
      </c>
      <c r="N66" s="736">
        <v>15</v>
      </c>
      <c r="O66" s="736">
        <v>15</v>
      </c>
      <c r="P66" s="736">
        <v>15</v>
      </c>
    </row>
    <row r="67" spans="1:16" s="976" customFormat="1" ht="49.5" customHeight="1" x14ac:dyDescent="0.3">
      <c r="A67" s="979" t="s">
        <v>27</v>
      </c>
      <c r="B67" s="735" t="s">
        <v>127</v>
      </c>
      <c r="C67" s="2757" t="s">
        <v>472</v>
      </c>
      <c r="D67" s="2757"/>
      <c r="E67" s="2757"/>
      <c r="F67" s="2757"/>
      <c r="G67" s="2757"/>
      <c r="H67" s="2757"/>
      <c r="I67" s="2757"/>
      <c r="J67" s="735" t="s">
        <v>295</v>
      </c>
      <c r="K67" s="735">
        <v>0</v>
      </c>
      <c r="L67" s="736">
        <v>0</v>
      </c>
      <c r="M67" s="736">
        <v>0</v>
      </c>
      <c r="N67" s="736">
        <v>1400</v>
      </c>
      <c r="O67" s="736">
        <v>1400</v>
      </c>
      <c r="P67" s="736">
        <v>1400</v>
      </c>
    </row>
    <row r="68" spans="1:16" x14ac:dyDescent="0.25">
      <c r="A68" s="460"/>
      <c r="B68" s="460"/>
      <c r="C68" s="460"/>
      <c r="D68" s="460"/>
      <c r="E68" s="460"/>
      <c r="F68" s="460"/>
      <c r="G68" s="460"/>
      <c r="H68" s="460"/>
      <c r="I68" s="460"/>
      <c r="J68" s="460"/>
      <c r="K68" s="460"/>
      <c r="L68" s="460"/>
      <c r="M68" s="460"/>
      <c r="N68" s="460"/>
      <c r="O68" s="460"/>
      <c r="P68" s="460"/>
    </row>
    <row r="69" spans="1:16" x14ac:dyDescent="0.25">
      <c r="A69" s="1848" t="s">
        <v>473</v>
      </c>
      <c r="B69" s="2045"/>
      <c r="C69" s="2045"/>
      <c r="D69" s="2045"/>
      <c r="E69" s="2045"/>
      <c r="F69" s="2045"/>
      <c r="G69" s="2045"/>
      <c r="H69" s="2045"/>
      <c r="I69" s="2045"/>
      <c r="J69" s="2045"/>
      <c r="K69" s="2045"/>
      <c r="L69" s="2045"/>
      <c r="M69" s="2045"/>
      <c r="N69" s="2045"/>
      <c r="O69" s="2045"/>
      <c r="P69" s="1849"/>
    </row>
    <row r="70" spans="1:16" ht="15.6" x14ac:dyDescent="0.3">
      <c r="A70" s="2769" t="s">
        <v>1</v>
      </c>
      <c r="B70" s="2770"/>
      <c r="C70" s="2770"/>
      <c r="D70" s="2771"/>
      <c r="E70" s="2775" t="s">
        <v>0</v>
      </c>
      <c r="F70" s="2776"/>
      <c r="G70" s="1278">
        <v>2022</v>
      </c>
      <c r="H70" s="1278"/>
      <c r="I70" s="34">
        <v>2023</v>
      </c>
      <c r="J70" s="34">
        <v>2024</v>
      </c>
      <c r="K70" s="2777">
        <v>2025</v>
      </c>
      <c r="L70" s="2777"/>
      <c r="M70" s="2777">
        <v>2026</v>
      </c>
      <c r="N70" s="2777"/>
      <c r="O70" s="2777">
        <v>2027</v>
      </c>
      <c r="P70" s="2777"/>
    </row>
    <row r="71" spans="1:16" ht="31.2" x14ac:dyDescent="0.25">
      <c r="A71" s="2772"/>
      <c r="B71" s="2773"/>
      <c r="C71" s="2773"/>
      <c r="D71" s="2774"/>
      <c r="E71" s="34" t="s">
        <v>38</v>
      </c>
      <c r="F71" s="34" t="s">
        <v>39</v>
      </c>
      <c r="G71" s="2775" t="s">
        <v>11</v>
      </c>
      <c r="H71" s="2776"/>
      <c r="I71" s="34" t="s">
        <v>11</v>
      </c>
      <c r="J71" s="34" t="s">
        <v>12</v>
      </c>
      <c r="K71" s="2775" t="s">
        <v>13</v>
      </c>
      <c r="L71" s="2776"/>
      <c r="M71" s="2775" t="s">
        <v>14</v>
      </c>
      <c r="N71" s="2776"/>
      <c r="O71" s="2775" t="s">
        <v>14</v>
      </c>
      <c r="P71" s="2776"/>
    </row>
    <row r="72" spans="1:16" ht="15.6" x14ac:dyDescent="0.25">
      <c r="A72" s="1265" t="s">
        <v>627</v>
      </c>
      <c r="B72" s="1332"/>
      <c r="C72" s="1332"/>
      <c r="D72" s="1266"/>
      <c r="E72" s="462" t="s">
        <v>628</v>
      </c>
      <c r="F72" s="34"/>
      <c r="G72" s="2778">
        <f>G73+G78+G80+G84</f>
        <v>12.899999999999999</v>
      </c>
      <c r="H72" s="2779"/>
      <c r="I72" s="463">
        <f>I73+I78+I80+I84</f>
        <v>15029.4</v>
      </c>
      <c r="J72" s="463">
        <f>J73+J78+J80+J84</f>
        <v>10475</v>
      </c>
      <c r="K72" s="2778">
        <f>K73+K78+K80+K84</f>
        <v>10475</v>
      </c>
      <c r="L72" s="2779"/>
      <c r="M72" s="2778">
        <f>M73+M78+M80+M84</f>
        <v>10475</v>
      </c>
      <c r="N72" s="2779"/>
      <c r="O72" s="2778">
        <f>O73+O78+O80+O84</f>
        <v>10475</v>
      </c>
      <c r="P72" s="2779"/>
    </row>
    <row r="73" spans="1:16" ht="15.6" x14ac:dyDescent="0.3">
      <c r="A73" s="1162" t="s">
        <v>138</v>
      </c>
      <c r="B73" s="2653"/>
      <c r="C73" s="2653"/>
      <c r="D73" s="1163"/>
      <c r="E73" s="464"/>
      <c r="F73" s="464">
        <v>22</v>
      </c>
      <c r="G73" s="2780">
        <f>G74+G77</f>
        <v>3.3</v>
      </c>
      <c r="H73" s="2780"/>
      <c r="I73" s="463">
        <f>I74+I75+I76+I77</f>
        <v>208.7</v>
      </c>
      <c r="J73" s="463">
        <f>J74+J75+J76+J77</f>
        <v>10</v>
      </c>
      <c r="K73" s="2780">
        <f>K74+K75+K76+K77</f>
        <v>10</v>
      </c>
      <c r="L73" s="2780"/>
      <c r="M73" s="2780">
        <f t="shared" ref="M73" si="9">M74+M75+M76+M77</f>
        <v>10</v>
      </c>
      <c r="N73" s="2780"/>
      <c r="O73" s="2780">
        <f t="shared" ref="O73" si="10">O74+O75+O76+O77</f>
        <v>10</v>
      </c>
      <c r="P73" s="2780"/>
    </row>
    <row r="74" spans="1:16" ht="15.6" x14ac:dyDescent="0.25">
      <c r="A74" s="1038" t="s">
        <v>204</v>
      </c>
      <c r="B74" s="1039"/>
      <c r="C74" s="1039"/>
      <c r="D74" s="1040"/>
      <c r="E74" s="14"/>
      <c r="F74" s="14">
        <v>222300</v>
      </c>
      <c r="G74" s="2781">
        <v>3.3</v>
      </c>
      <c r="H74" s="2781"/>
      <c r="I74" s="465"/>
      <c r="J74" s="465"/>
      <c r="K74" s="2781"/>
      <c r="L74" s="2781"/>
      <c r="M74" s="2781"/>
      <c r="N74" s="2781"/>
      <c r="O74" s="2781"/>
      <c r="P74" s="2781"/>
    </row>
    <row r="75" spans="1:16" ht="15.6" customHeight="1" x14ac:dyDescent="0.3">
      <c r="A75" s="1019" t="s">
        <v>146</v>
      </c>
      <c r="B75" s="1019"/>
      <c r="C75" s="1019"/>
      <c r="D75" s="1019"/>
      <c r="E75" s="14"/>
      <c r="F75" s="14">
        <v>222500</v>
      </c>
      <c r="G75" s="2781"/>
      <c r="H75" s="2781"/>
      <c r="I75" s="465">
        <v>24.7</v>
      </c>
      <c r="J75" s="465"/>
      <c r="K75" s="2781"/>
      <c r="L75" s="2781"/>
      <c r="M75" s="2781"/>
      <c r="N75" s="2781"/>
      <c r="O75" s="2781"/>
      <c r="P75" s="2781"/>
    </row>
    <row r="76" spans="1:16" ht="15.6" customHeight="1" x14ac:dyDescent="0.3">
      <c r="A76" s="1019" t="s">
        <v>147</v>
      </c>
      <c r="B76" s="1019"/>
      <c r="C76" s="1019"/>
      <c r="D76" s="1019"/>
      <c r="E76" s="14"/>
      <c r="F76" s="14">
        <v>222600</v>
      </c>
      <c r="G76" s="2781"/>
      <c r="H76" s="2781"/>
      <c r="I76" s="465">
        <v>184</v>
      </c>
      <c r="J76" s="465"/>
      <c r="K76" s="2781"/>
      <c r="L76" s="2781"/>
      <c r="M76" s="2781"/>
      <c r="N76" s="2781"/>
      <c r="O76" s="2781"/>
      <c r="P76" s="2781"/>
    </row>
    <row r="77" spans="1:16" ht="15.6" x14ac:dyDescent="0.25">
      <c r="A77" s="1038" t="s">
        <v>636</v>
      </c>
      <c r="B77" s="1039"/>
      <c r="C77" s="1039"/>
      <c r="D77" s="1040"/>
      <c r="E77" s="14"/>
      <c r="F77" s="14">
        <v>222999</v>
      </c>
      <c r="G77" s="2781"/>
      <c r="H77" s="2781"/>
      <c r="I77" s="465"/>
      <c r="J77" s="465">
        <v>10</v>
      </c>
      <c r="K77" s="2781">
        <v>10</v>
      </c>
      <c r="L77" s="2781"/>
      <c r="M77" s="2781">
        <v>10</v>
      </c>
      <c r="N77" s="2781"/>
      <c r="O77" s="2781">
        <v>10</v>
      </c>
      <c r="P77" s="2781"/>
    </row>
    <row r="78" spans="1:16" ht="15.6" x14ac:dyDescent="0.25">
      <c r="A78" s="1334" t="s">
        <v>82</v>
      </c>
      <c r="B78" s="1335"/>
      <c r="C78" s="1335"/>
      <c r="D78" s="1336"/>
      <c r="E78" s="464"/>
      <c r="F78" s="464">
        <v>28</v>
      </c>
      <c r="G78" s="2780">
        <f>G79</f>
        <v>0</v>
      </c>
      <c r="H78" s="2780"/>
      <c r="I78" s="463">
        <f t="shared" ref="I78:K78" si="11">I79</f>
        <v>801.5</v>
      </c>
      <c r="J78" s="463">
        <f t="shared" si="11"/>
        <v>436</v>
      </c>
      <c r="K78" s="2780">
        <f t="shared" si="11"/>
        <v>436</v>
      </c>
      <c r="L78" s="2780"/>
      <c r="M78" s="2780">
        <f t="shared" ref="M78" si="12">M79</f>
        <v>436</v>
      </c>
      <c r="N78" s="2780"/>
      <c r="O78" s="2780">
        <f t="shared" ref="O78" si="13">O79</f>
        <v>436</v>
      </c>
      <c r="P78" s="2780"/>
    </row>
    <row r="79" spans="1:16" ht="31.8" customHeight="1" x14ac:dyDescent="0.3">
      <c r="A79" s="2411" t="s">
        <v>451</v>
      </c>
      <c r="B79" s="2411"/>
      <c r="C79" s="2411"/>
      <c r="D79" s="2412"/>
      <c r="E79" s="14"/>
      <c r="F79" s="466">
        <v>281600</v>
      </c>
      <c r="G79" s="2781"/>
      <c r="H79" s="2781"/>
      <c r="I79" s="465">
        <v>801.5</v>
      </c>
      <c r="J79" s="465">
        <v>436</v>
      </c>
      <c r="K79" s="2781">
        <v>436</v>
      </c>
      <c r="L79" s="2781"/>
      <c r="M79" s="2781">
        <v>436</v>
      </c>
      <c r="N79" s="2781"/>
      <c r="O79" s="2781">
        <v>436</v>
      </c>
      <c r="P79" s="2781"/>
    </row>
    <row r="80" spans="1:16" ht="15.6" x14ac:dyDescent="0.25">
      <c r="A80" s="1334" t="s">
        <v>83</v>
      </c>
      <c r="B80" s="1335"/>
      <c r="C80" s="1335"/>
      <c r="D80" s="1336"/>
      <c r="E80" s="464"/>
      <c r="F80" s="464">
        <v>31</v>
      </c>
      <c r="G80" s="2780">
        <f>G81+G82+G83</f>
        <v>9.6</v>
      </c>
      <c r="H80" s="2780"/>
      <c r="I80" s="463">
        <f>I81+I82+I83</f>
        <v>13969.9</v>
      </c>
      <c r="J80" s="463">
        <f>J81+J82+J83</f>
        <v>9975</v>
      </c>
      <c r="K80" s="2780">
        <f>K81+K82+K83</f>
        <v>9975</v>
      </c>
      <c r="L80" s="2780"/>
      <c r="M80" s="2780">
        <f t="shared" ref="M80" si="14">M81+M82+M83</f>
        <v>9975</v>
      </c>
      <c r="N80" s="2780"/>
      <c r="O80" s="2780">
        <f t="shared" ref="O80" si="15">O81+O82+O83</f>
        <v>9975</v>
      </c>
      <c r="P80" s="2780"/>
    </row>
    <row r="81" spans="1:20" s="467" customFormat="1" ht="15.6" x14ac:dyDescent="0.25">
      <c r="A81" s="1038" t="s">
        <v>160</v>
      </c>
      <c r="B81" s="1039"/>
      <c r="C81" s="1039"/>
      <c r="D81" s="1040"/>
      <c r="E81" s="34"/>
      <c r="F81" s="34">
        <v>311120</v>
      </c>
      <c r="G81" s="2781"/>
      <c r="H81" s="2781"/>
      <c r="I81" s="465">
        <v>13829.9</v>
      </c>
      <c r="J81" s="465">
        <v>9975</v>
      </c>
      <c r="K81" s="2781">
        <v>9975</v>
      </c>
      <c r="L81" s="2781"/>
      <c r="M81" s="2781">
        <v>9975</v>
      </c>
      <c r="N81" s="2781"/>
      <c r="O81" s="2781">
        <v>9975</v>
      </c>
      <c r="P81" s="2781"/>
    </row>
    <row r="82" spans="1:20" s="467" customFormat="1" ht="13.8" customHeight="1" x14ac:dyDescent="0.3">
      <c r="A82" s="1019" t="s">
        <v>161</v>
      </c>
      <c r="B82" s="1019"/>
      <c r="C82" s="1019"/>
      <c r="D82" s="1019"/>
      <c r="E82" s="34"/>
      <c r="F82" s="34">
        <v>314110</v>
      </c>
      <c r="G82" s="2781"/>
      <c r="H82" s="2781"/>
      <c r="I82" s="465">
        <v>36.4</v>
      </c>
      <c r="J82" s="465"/>
      <c r="K82" s="2781"/>
      <c r="L82" s="2781"/>
      <c r="M82" s="2781"/>
      <c r="N82" s="2781"/>
      <c r="O82" s="2781"/>
      <c r="P82" s="2781"/>
    </row>
    <row r="83" spans="1:20" ht="31.5" customHeight="1" x14ac:dyDescent="0.3">
      <c r="A83" s="1019" t="s">
        <v>163</v>
      </c>
      <c r="B83" s="1019"/>
      <c r="C83" s="1019"/>
      <c r="D83" s="1019"/>
      <c r="E83" s="14"/>
      <c r="F83" s="14">
        <v>316110</v>
      </c>
      <c r="G83" s="2781">
        <v>9.6</v>
      </c>
      <c r="H83" s="2781"/>
      <c r="I83" s="465">
        <v>103.6</v>
      </c>
      <c r="J83" s="465"/>
      <c r="K83" s="2781"/>
      <c r="L83" s="2781"/>
      <c r="M83" s="2781"/>
      <c r="N83" s="2781"/>
      <c r="O83" s="2781"/>
      <c r="P83" s="2781"/>
    </row>
    <row r="84" spans="1:20" ht="15.6" x14ac:dyDescent="0.25">
      <c r="A84" s="1334" t="s">
        <v>84</v>
      </c>
      <c r="B84" s="1335"/>
      <c r="C84" s="1335"/>
      <c r="D84" s="1336"/>
      <c r="E84" s="57"/>
      <c r="F84" s="57">
        <v>33</v>
      </c>
      <c r="G84" s="2782">
        <f>G85+G86+G87</f>
        <v>0</v>
      </c>
      <c r="H84" s="2782"/>
      <c r="I84" s="468">
        <f>I85+I86+I87</f>
        <v>49.3</v>
      </c>
      <c r="J84" s="468">
        <f>J85+J86+J87</f>
        <v>54</v>
      </c>
      <c r="K84" s="2782">
        <f>K85+K86+K87</f>
        <v>54</v>
      </c>
      <c r="L84" s="2782"/>
      <c r="M84" s="2782">
        <f t="shared" ref="M84" si="16">M85+M86+M87</f>
        <v>54</v>
      </c>
      <c r="N84" s="2782"/>
      <c r="O84" s="2782">
        <f t="shared" ref="O84" si="17">O85+O86+O87</f>
        <v>54</v>
      </c>
      <c r="P84" s="2782"/>
    </row>
    <row r="85" spans="1:20" ht="33" customHeight="1" x14ac:dyDescent="0.3">
      <c r="A85" s="1214" t="s">
        <v>164</v>
      </c>
      <c r="B85" s="1214"/>
      <c r="C85" s="1214"/>
      <c r="D85" s="1214"/>
      <c r="E85" s="116"/>
      <c r="F85" s="14">
        <v>331110</v>
      </c>
      <c r="G85" s="2781"/>
      <c r="H85" s="2781"/>
      <c r="I85" s="465">
        <v>31</v>
      </c>
      <c r="J85" s="465">
        <v>50</v>
      </c>
      <c r="K85" s="2781">
        <v>50</v>
      </c>
      <c r="L85" s="2781"/>
      <c r="M85" s="2781">
        <v>50</v>
      </c>
      <c r="N85" s="2781"/>
      <c r="O85" s="2781">
        <v>50</v>
      </c>
      <c r="P85" s="2781"/>
    </row>
    <row r="86" spans="1:20" ht="35.549999999999997" customHeight="1" x14ac:dyDescent="0.3">
      <c r="A86" s="1214" t="s">
        <v>167</v>
      </c>
      <c r="B86" s="1214"/>
      <c r="C86" s="1214"/>
      <c r="D86" s="1214"/>
      <c r="E86" s="119"/>
      <c r="F86" s="14">
        <v>336110</v>
      </c>
      <c r="G86" s="2781"/>
      <c r="H86" s="2781"/>
      <c r="I86" s="465">
        <v>12.5</v>
      </c>
      <c r="J86" s="465">
        <v>2</v>
      </c>
      <c r="K86" s="2781">
        <v>2</v>
      </c>
      <c r="L86" s="2781"/>
      <c r="M86" s="2781">
        <v>2</v>
      </c>
      <c r="N86" s="2781"/>
      <c r="O86" s="2781">
        <v>2</v>
      </c>
      <c r="P86" s="2781"/>
    </row>
    <row r="87" spans="1:20" ht="15.6" x14ac:dyDescent="0.3">
      <c r="A87" s="1214" t="s">
        <v>168</v>
      </c>
      <c r="B87" s="1214"/>
      <c r="C87" s="1214"/>
      <c r="D87" s="1214"/>
      <c r="E87" s="119"/>
      <c r="F87" s="14">
        <v>339110</v>
      </c>
      <c r="G87" s="2781"/>
      <c r="H87" s="2781"/>
      <c r="I87" s="465">
        <v>5.8</v>
      </c>
      <c r="J87" s="465">
        <v>2</v>
      </c>
      <c r="K87" s="2781">
        <v>2</v>
      </c>
      <c r="L87" s="2781"/>
      <c r="M87" s="2781">
        <v>2</v>
      </c>
      <c r="N87" s="2781"/>
      <c r="O87" s="2781">
        <v>2</v>
      </c>
      <c r="P87" s="2781"/>
    </row>
    <row r="88" spans="1:20" x14ac:dyDescent="0.25">
      <c r="A88" s="2718"/>
      <c r="B88" s="2718"/>
      <c r="C88" s="2718"/>
      <c r="D88" s="2718"/>
      <c r="E88" s="2718"/>
      <c r="F88" s="2718"/>
      <c r="G88" s="2718"/>
      <c r="H88" s="2718"/>
      <c r="I88" s="2718"/>
      <c r="J88" s="2718"/>
      <c r="K88" s="2718"/>
      <c r="L88" s="2718"/>
      <c r="M88" s="2718"/>
      <c r="N88" s="2718"/>
      <c r="O88" s="2718"/>
      <c r="P88" s="2718"/>
    </row>
    <row r="89" spans="1:20" x14ac:dyDescent="0.25">
      <c r="A89" s="2693" t="s">
        <v>475</v>
      </c>
      <c r="B89" s="2693"/>
      <c r="C89" s="2693"/>
      <c r="D89" s="2693"/>
      <c r="E89" s="2693"/>
      <c r="F89" s="2693"/>
      <c r="G89" s="2693"/>
      <c r="H89" s="2693"/>
      <c r="I89" s="2693"/>
      <c r="J89" s="2693"/>
      <c r="K89" s="2693"/>
      <c r="L89" s="2693"/>
      <c r="M89" s="2693"/>
      <c r="N89" s="2693"/>
      <c r="O89" s="2693"/>
      <c r="P89" s="2693"/>
    </row>
    <row r="90" spans="1:20" x14ac:dyDescent="0.25">
      <c r="A90" s="1955" t="s">
        <v>1</v>
      </c>
      <c r="B90" s="1955"/>
      <c r="C90" s="1955"/>
      <c r="D90" s="1955"/>
      <c r="E90" s="1955" t="s">
        <v>0</v>
      </c>
      <c r="F90" s="1955"/>
      <c r="G90" s="1955"/>
      <c r="H90" s="1955"/>
      <c r="I90" s="2002" t="s">
        <v>43</v>
      </c>
      <c r="J90" s="2002" t="s">
        <v>42</v>
      </c>
      <c r="K90" s="2002" t="s">
        <v>73</v>
      </c>
      <c r="L90" s="446">
        <v>2024</v>
      </c>
      <c r="M90" s="2002" t="s">
        <v>170</v>
      </c>
      <c r="N90" s="244">
        <v>2025</v>
      </c>
      <c r="O90" s="244">
        <v>2026</v>
      </c>
      <c r="P90" s="244">
        <v>2027</v>
      </c>
    </row>
    <row r="91" spans="1:20" ht="89.55" customHeight="1" x14ac:dyDescent="0.25">
      <c r="A91" s="1955"/>
      <c r="B91" s="1955"/>
      <c r="C91" s="1955"/>
      <c r="D91" s="1955"/>
      <c r="E91" s="244" t="s">
        <v>44</v>
      </c>
      <c r="F91" s="244" t="s">
        <v>38</v>
      </c>
      <c r="G91" s="450" t="s">
        <v>13</v>
      </c>
      <c r="H91" s="244" t="s">
        <v>39</v>
      </c>
      <c r="I91" s="2002"/>
      <c r="J91" s="2002"/>
      <c r="K91" s="2002"/>
      <c r="L91" s="264" t="s">
        <v>41</v>
      </c>
      <c r="M91" s="2002"/>
      <c r="N91" s="450" t="s">
        <v>13</v>
      </c>
      <c r="O91" s="450" t="s">
        <v>14</v>
      </c>
      <c r="P91" s="450" t="s">
        <v>14</v>
      </c>
    </row>
    <row r="92" spans="1:20" x14ac:dyDescent="0.25">
      <c r="A92" s="1955">
        <v>1</v>
      </c>
      <c r="B92" s="1955"/>
      <c r="C92" s="1955"/>
      <c r="D92" s="1955"/>
      <c r="E92" s="244">
        <v>2</v>
      </c>
      <c r="F92" s="244">
        <v>3</v>
      </c>
      <c r="G92" s="244">
        <v>4</v>
      </c>
      <c r="H92" s="244">
        <v>5</v>
      </c>
      <c r="I92" s="244">
        <v>6</v>
      </c>
      <c r="J92" s="244">
        <v>7</v>
      </c>
      <c r="K92" s="244">
        <v>8</v>
      </c>
      <c r="L92" s="244">
        <v>9</v>
      </c>
      <c r="M92" s="244" t="s">
        <v>45</v>
      </c>
      <c r="N92" s="244">
        <v>11</v>
      </c>
      <c r="O92" s="244">
        <v>12</v>
      </c>
      <c r="P92" s="244">
        <v>13</v>
      </c>
    </row>
    <row r="93" spans="1:20" x14ac:dyDescent="0.25">
      <c r="A93" s="2693"/>
      <c r="B93" s="2693"/>
      <c r="C93" s="2693"/>
      <c r="D93" s="2693"/>
      <c r="E93" s="456"/>
      <c r="F93" s="456"/>
      <c r="G93" s="456"/>
      <c r="H93" s="456"/>
      <c r="I93" s="469"/>
      <c r="J93" s="456"/>
      <c r="K93" s="469"/>
      <c r="L93" s="456"/>
      <c r="M93" s="469"/>
      <c r="N93" s="444"/>
      <c r="O93" s="444"/>
      <c r="P93" s="443"/>
    </row>
    <row r="94" spans="1:20" x14ac:dyDescent="0.25">
      <c r="A94" s="2718"/>
      <c r="B94" s="2718"/>
      <c r="C94" s="2718"/>
      <c r="D94" s="2718"/>
      <c r="E94" s="443"/>
      <c r="F94" s="443"/>
      <c r="G94" s="443"/>
      <c r="H94" s="443"/>
      <c r="I94" s="443"/>
      <c r="J94" s="443"/>
      <c r="K94" s="443"/>
      <c r="L94" s="443"/>
      <c r="M94" s="443"/>
      <c r="N94" s="443"/>
      <c r="O94" s="443"/>
      <c r="P94" s="443"/>
    </row>
    <row r="95" spans="1:20" x14ac:dyDescent="0.25">
      <c r="A95" s="2718"/>
      <c r="B95" s="2718"/>
      <c r="C95" s="2718"/>
      <c r="D95" s="2718"/>
      <c r="E95" s="443"/>
      <c r="F95" s="443"/>
      <c r="G95" s="443"/>
      <c r="H95" s="443"/>
      <c r="I95" s="443"/>
      <c r="J95" s="443"/>
      <c r="K95" s="443"/>
      <c r="L95" s="443"/>
      <c r="M95" s="443"/>
      <c r="N95" s="443"/>
      <c r="O95" s="443"/>
      <c r="P95" s="443"/>
      <c r="T95" s="439" t="s">
        <v>231</v>
      </c>
    </row>
    <row r="96" spans="1:20" x14ac:dyDescent="0.25">
      <c r="A96" s="2718"/>
      <c r="B96" s="2718"/>
      <c r="C96" s="2718"/>
      <c r="D96" s="2718"/>
      <c r="E96" s="2718"/>
      <c r="F96" s="2718"/>
      <c r="G96" s="2718"/>
      <c r="H96" s="2718"/>
      <c r="I96" s="2718"/>
      <c r="J96" s="2718"/>
      <c r="K96" s="2718"/>
      <c r="L96" s="2718"/>
      <c r="M96" s="2718"/>
      <c r="N96" s="2718"/>
      <c r="O96" s="2718"/>
      <c r="P96" s="2718"/>
    </row>
    <row r="97" spans="1:16" s="288" customFormat="1" x14ac:dyDescent="0.3">
      <c r="A97" s="2787" t="s">
        <v>46</v>
      </c>
      <c r="B97" s="2788"/>
      <c r="C97" s="2788"/>
      <c r="D97" s="2788"/>
      <c r="E97" s="2788"/>
      <c r="F97" s="2788"/>
      <c r="G97" s="2788"/>
      <c r="H97" s="2788"/>
      <c r="I97" s="2788"/>
      <c r="J97" s="2788"/>
      <c r="K97" s="2788"/>
      <c r="L97" s="2788"/>
      <c r="M97" s="2788"/>
      <c r="N97" s="2788"/>
      <c r="O97" s="2788"/>
      <c r="P97" s="2789"/>
    </row>
    <row r="98" spans="1:16" s="288" customFormat="1" x14ac:dyDescent="0.3">
      <c r="A98" s="1932" t="s">
        <v>47</v>
      </c>
      <c r="B98" s="2009"/>
      <c r="C98" s="2009"/>
      <c r="D98" s="2009"/>
      <c r="E98" s="2009"/>
      <c r="F98" s="2009"/>
      <c r="G98" s="2009"/>
      <c r="H98" s="2009"/>
      <c r="I98" s="2009"/>
      <c r="J98" s="2009"/>
      <c r="K98" s="2009"/>
      <c r="L98" s="2009"/>
      <c r="M98" s="2009"/>
      <c r="N98" s="2009"/>
      <c r="O98" s="2009"/>
      <c r="P98" s="2783"/>
    </row>
    <row r="99" spans="1:16" s="288" customFormat="1" x14ac:dyDescent="0.3">
      <c r="A99" s="1932" t="s">
        <v>48</v>
      </c>
      <c r="B99" s="2009"/>
      <c r="C99" s="2009"/>
      <c r="D99" s="2009"/>
      <c r="E99" s="2009"/>
      <c r="F99" s="2009"/>
      <c r="G99" s="2009"/>
      <c r="H99" s="2009"/>
      <c r="I99" s="2009"/>
      <c r="J99" s="2009"/>
      <c r="K99" s="2009"/>
      <c r="L99" s="2009"/>
      <c r="M99" s="2009"/>
      <c r="N99" s="2009"/>
      <c r="O99" s="2009"/>
      <c r="P99" s="2783"/>
    </row>
    <row r="100" spans="1:16" s="288" customFormat="1" x14ac:dyDescent="0.3">
      <c r="A100" s="2784" t="s">
        <v>49</v>
      </c>
      <c r="B100" s="2785"/>
      <c r="C100" s="2785"/>
      <c r="D100" s="2785"/>
      <c r="E100" s="2785"/>
      <c r="F100" s="2785"/>
      <c r="G100" s="2785"/>
      <c r="H100" s="2785"/>
      <c r="I100" s="2785"/>
      <c r="J100" s="2785"/>
      <c r="K100" s="2785"/>
      <c r="L100" s="2785"/>
      <c r="M100" s="2785"/>
      <c r="N100" s="2785"/>
      <c r="O100" s="2785"/>
      <c r="P100" s="2786"/>
    </row>
    <row r="102" spans="1:16" ht="34.5" customHeight="1" x14ac:dyDescent="0.25">
      <c r="A102" s="2009" t="s">
        <v>476</v>
      </c>
      <c r="B102" s="2009"/>
      <c r="C102" s="2009"/>
      <c r="D102" s="2009"/>
      <c r="E102" s="2009"/>
      <c r="F102" s="2009"/>
      <c r="G102" s="2009"/>
      <c r="H102" s="2009"/>
      <c r="I102" s="2009"/>
      <c r="J102" s="2009"/>
      <c r="K102" s="2009"/>
      <c r="L102" s="2009"/>
      <c r="M102" s="2009"/>
      <c r="N102" s="2009"/>
      <c r="O102" s="2009"/>
      <c r="P102" s="2009"/>
    </row>
    <row r="103" spans="1:16" x14ac:dyDescent="0.25">
      <c r="A103" s="288"/>
      <c r="C103" s="288"/>
      <c r="D103" s="288"/>
      <c r="E103" s="288"/>
      <c r="F103" s="288"/>
      <c r="G103" s="288"/>
      <c r="H103" s="288"/>
      <c r="I103" s="288"/>
      <c r="J103" s="288"/>
      <c r="K103" s="288"/>
      <c r="L103" s="288"/>
      <c r="M103" s="288"/>
      <c r="N103" s="288"/>
      <c r="O103" s="288"/>
      <c r="P103" s="288"/>
    </row>
  </sheetData>
  <mergeCells count="284">
    <mergeCell ref="A98:P98"/>
    <mergeCell ref="A99:P99"/>
    <mergeCell ref="A100:P100"/>
    <mergeCell ref="A102:P102"/>
    <mergeCell ref="A92:D92"/>
    <mergeCell ref="A93:D93"/>
    <mergeCell ref="A94:D94"/>
    <mergeCell ref="A95:D95"/>
    <mergeCell ref="A96:P96"/>
    <mergeCell ref="A97:P97"/>
    <mergeCell ref="A88:P88"/>
    <mergeCell ref="A89:P89"/>
    <mergeCell ref="A90:D91"/>
    <mergeCell ref="E90:H90"/>
    <mergeCell ref="I90:I91"/>
    <mergeCell ref="J90:J91"/>
    <mergeCell ref="K90:K91"/>
    <mergeCell ref="M90:M91"/>
    <mergeCell ref="A86:D86"/>
    <mergeCell ref="G86:H86"/>
    <mergeCell ref="K86:L86"/>
    <mergeCell ref="M86:N86"/>
    <mergeCell ref="O86:P86"/>
    <mergeCell ref="A87:D87"/>
    <mergeCell ref="G87:H87"/>
    <mergeCell ref="K87:L87"/>
    <mergeCell ref="M87:N87"/>
    <mergeCell ref="O87:P87"/>
    <mergeCell ref="A84:D84"/>
    <mergeCell ref="G84:H84"/>
    <mergeCell ref="K84:L84"/>
    <mergeCell ref="M84:N84"/>
    <mergeCell ref="O84:P84"/>
    <mergeCell ref="A85:D85"/>
    <mergeCell ref="G85:H85"/>
    <mergeCell ref="K85:L85"/>
    <mergeCell ref="M85:N85"/>
    <mergeCell ref="O85:P85"/>
    <mergeCell ref="A82:D82"/>
    <mergeCell ref="G82:H82"/>
    <mergeCell ref="K82:L82"/>
    <mergeCell ref="M82:N82"/>
    <mergeCell ref="O82:P82"/>
    <mergeCell ref="A83:D83"/>
    <mergeCell ref="G83:H83"/>
    <mergeCell ref="K83:L83"/>
    <mergeCell ref="M83:N83"/>
    <mergeCell ref="O83:P83"/>
    <mergeCell ref="A80:D80"/>
    <mergeCell ref="G80:H80"/>
    <mergeCell ref="K80:L80"/>
    <mergeCell ref="M80:N80"/>
    <mergeCell ref="O80:P80"/>
    <mergeCell ref="A81:D81"/>
    <mergeCell ref="G81:H81"/>
    <mergeCell ref="K81:L81"/>
    <mergeCell ref="M81:N81"/>
    <mergeCell ref="O81:P81"/>
    <mergeCell ref="A78:D78"/>
    <mergeCell ref="G78:H78"/>
    <mergeCell ref="K78:L78"/>
    <mergeCell ref="M78:N78"/>
    <mergeCell ref="O78:P78"/>
    <mergeCell ref="A79:D79"/>
    <mergeCell ref="G79:H79"/>
    <mergeCell ref="K79:L79"/>
    <mergeCell ref="M79:N79"/>
    <mergeCell ref="O79:P79"/>
    <mergeCell ref="A76:D76"/>
    <mergeCell ref="G76:H76"/>
    <mergeCell ref="K76:L76"/>
    <mergeCell ref="M76:N76"/>
    <mergeCell ref="O76:P76"/>
    <mergeCell ref="A77:D77"/>
    <mergeCell ref="G77:H77"/>
    <mergeCell ref="K77:L77"/>
    <mergeCell ref="M77:N77"/>
    <mergeCell ref="O77:P77"/>
    <mergeCell ref="A74:D74"/>
    <mergeCell ref="G74:H74"/>
    <mergeCell ref="K74:L74"/>
    <mergeCell ref="M74:N74"/>
    <mergeCell ref="O74:P74"/>
    <mergeCell ref="A75:D75"/>
    <mergeCell ref="G75:H75"/>
    <mergeCell ref="K75:L75"/>
    <mergeCell ref="M75:N75"/>
    <mergeCell ref="O75:P75"/>
    <mergeCell ref="A72:D72"/>
    <mergeCell ref="G72:H72"/>
    <mergeCell ref="K72:L72"/>
    <mergeCell ref="M72:N72"/>
    <mergeCell ref="O72:P72"/>
    <mergeCell ref="A73:D73"/>
    <mergeCell ref="G73:H73"/>
    <mergeCell ref="K73:L73"/>
    <mergeCell ref="M73:N73"/>
    <mergeCell ref="O73:P73"/>
    <mergeCell ref="A70:D71"/>
    <mergeCell ref="E70:F70"/>
    <mergeCell ref="G70:H70"/>
    <mergeCell ref="K70:L70"/>
    <mergeCell ref="M70:N70"/>
    <mergeCell ref="O70:P70"/>
    <mergeCell ref="G71:H71"/>
    <mergeCell ref="K71:L71"/>
    <mergeCell ref="M71:N71"/>
    <mergeCell ref="O71:P71"/>
    <mergeCell ref="A64:A65"/>
    <mergeCell ref="C64:I64"/>
    <mergeCell ref="C65:I65"/>
    <mergeCell ref="C66:I66"/>
    <mergeCell ref="C67:I67"/>
    <mergeCell ref="A69:P69"/>
    <mergeCell ref="A59:C59"/>
    <mergeCell ref="D59:P59"/>
    <mergeCell ref="A60:C60"/>
    <mergeCell ref="D60:P60"/>
    <mergeCell ref="A61:P61"/>
    <mergeCell ref="A62:A63"/>
    <mergeCell ref="B62:B63"/>
    <mergeCell ref="C62:I63"/>
    <mergeCell ref="J62:J63"/>
    <mergeCell ref="A55:B55"/>
    <mergeCell ref="C55:N55"/>
    <mergeCell ref="O55:P55"/>
    <mergeCell ref="A57:P57"/>
    <mergeCell ref="A58:C58"/>
    <mergeCell ref="D58:P58"/>
    <mergeCell ref="A53:B53"/>
    <mergeCell ref="C53:N53"/>
    <mergeCell ref="O53:P53"/>
    <mergeCell ref="A54:B54"/>
    <mergeCell ref="C54:N54"/>
    <mergeCell ref="O54:P54"/>
    <mergeCell ref="A48:B48"/>
    <mergeCell ref="A49:B49"/>
    <mergeCell ref="I49:J49"/>
    <mergeCell ref="A50:P50"/>
    <mergeCell ref="A51:P51"/>
    <mergeCell ref="A52:B52"/>
    <mergeCell ref="C52:N52"/>
    <mergeCell ref="O52:P52"/>
    <mergeCell ref="A43:P43"/>
    <mergeCell ref="A44:P44"/>
    <mergeCell ref="A45:B46"/>
    <mergeCell ref="C45:H45"/>
    <mergeCell ref="I45:J46"/>
    <mergeCell ref="A47:B47"/>
    <mergeCell ref="I47:J47"/>
    <mergeCell ref="A41:C41"/>
    <mergeCell ref="E41:F41"/>
    <mergeCell ref="G41:H41"/>
    <mergeCell ref="A42:C42"/>
    <mergeCell ref="E42:F42"/>
    <mergeCell ref="G42:H42"/>
    <mergeCell ref="A39:C39"/>
    <mergeCell ref="E39:F39"/>
    <mergeCell ref="G39:H39"/>
    <mergeCell ref="A40:C40"/>
    <mergeCell ref="E40:F40"/>
    <mergeCell ref="G40:H40"/>
    <mergeCell ref="A37:C37"/>
    <mergeCell ref="E37:F37"/>
    <mergeCell ref="G37:H37"/>
    <mergeCell ref="A38:C38"/>
    <mergeCell ref="E38:F38"/>
    <mergeCell ref="G38:H38"/>
    <mergeCell ref="A35:C35"/>
    <mergeCell ref="E35:F35"/>
    <mergeCell ref="G35:H35"/>
    <mergeCell ref="A36:C36"/>
    <mergeCell ref="E36:F36"/>
    <mergeCell ref="G36:H36"/>
    <mergeCell ref="A33:C33"/>
    <mergeCell ref="E33:F33"/>
    <mergeCell ref="G33:H33"/>
    <mergeCell ref="A34:C34"/>
    <mergeCell ref="E34:F34"/>
    <mergeCell ref="G34:H34"/>
    <mergeCell ref="A29:P29"/>
    <mergeCell ref="A30:P30"/>
    <mergeCell ref="A31:C32"/>
    <mergeCell ref="D31:F31"/>
    <mergeCell ref="G31:J31"/>
    <mergeCell ref="K31:M31"/>
    <mergeCell ref="N31:P31"/>
    <mergeCell ref="E32:F32"/>
    <mergeCell ref="G32:H32"/>
    <mergeCell ref="A27:B27"/>
    <mergeCell ref="G27:H27"/>
    <mergeCell ref="K27:L27"/>
    <mergeCell ref="M27:N27"/>
    <mergeCell ref="O27:P27"/>
    <mergeCell ref="A28:B28"/>
    <mergeCell ref="G28:H28"/>
    <mergeCell ref="K28:L28"/>
    <mergeCell ref="M28:N28"/>
    <mergeCell ref="O28:P28"/>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O21:P21"/>
    <mergeCell ref="A22:B22"/>
    <mergeCell ref="G22:H22"/>
    <mergeCell ref="K22:L22"/>
    <mergeCell ref="M22:N22"/>
    <mergeCell ref="O22:P22"/>
    <mergeCell ref="A19:P19"/>
    <mergeCell ref="A20:B21"/>
    <mergeCell ref="C20:F20"/>
    <mergeCell ref="G20:H20"/>
    <mergeCell ref="K20:L20"/>
    <mergeCell ref="M20:N20"/>
    <mergeCell ref="O20:P20"/>
    <mergeCell ref="G21:H21"/>
    <mergeCell ref="K21:L21"/>
    <mergeCell ref="M21:N21"/>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O13:P13"/>
    <mergeCell ref="A14:D14"/>
    <mergeCell ref="G14:H14"/>
    <mergeCell ref="K14:L14"/>
    <mergeCell ref="M14:N14"/>
    <mergeCell ref="O14:P14"/>
    <mergeCell ref="A11:P11"/>
    <mergeCell ref="A12:D13"/>
    <mergeCell ref="E12:F12"/>
    <mergeCell ref="G12:H12"/>
    <mergeCell ref="K12:L12"/>
    <mergeCell ref="M12:N12"/>
    <mergeCell ref="O12:P12"/>
    <mergeCell ref="G13:H13"/>
    <mergeCell ref="K13:L13"/>
    <mergeCell ref="M13:N13"/>
    <mergeCell ref="A7:C7"/>
    <mergeCell ref="D7:O7"/>
    <mergeCell ref="A8:C8"/>
    <mergeCell ref="D8:O8"/>
    <mergeCell ref="A9:P9"/>
    <mergeCell ref="A10:P10"/>
    <mergeCell ref="A1:P1"/>
    <mergeCell ref="A2:P2"/>
    <mergeCell ref="A3:P3"/>
    <mergeCell ref="A4:P4"/>
    <mergeCell ref="A5:P5"/>
    <mergeCell ref="A6:C6"/>
    <mergeCell ref="D6:O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8"/>
  <sheetViews>
    <sheetView topLeftCell="A121" workbookViewId="0">
      <selection activeCell="M96" sqref="M96"/>
    </sheetView>
  </sheetViews>
  <sheetFormatPr defaultColWidth="8.33203125" defaultRowHeight="13.8" x14ac:dyDescent="0.3"/>
  <cols>
    <col min="1" max="1" width="10.33203125" style="470" customWidth="1"/>
    <col min="2" max="2" width="11.109375" style="470" customWidth="1"/>
    <col min="3" max="3" width="8.33203125" style="470" customWidth="1"/>
    <col min="4" max="4" width="10.33203125" style="470" customWidth="1"/>
    <col min="5" max="5" width="8.33203125" style="470" customWidth="1"/>
    <col min="6" max="6" width="8" style="470" customWidth="1"/>
    <col min="7" max="7" width="7.33203125" style="470" customWidth="1"/>
    <col min="8" max="8" width="8.33203125" style="470" customWidth="1"/>
    <col min="9" max="9" width="11.33203125" style="470" customWidth="1"/>
    <col min="10" max="10" width="13.33203125" style="470" customWidth="1"/>
    <col min="11" max="11" width="11.33203125" style="470" customWidth="1"/>
    <col min="12" max="12" width="10.33203125" style="470" customWidth="1"/>
    <col min="13" max="13" width="11.33203125" style="470" customWidth="1"/>
    <col min="14" max="14" width="11" style="470" customWidth="1"/>
    <col min="15" max="15" width="9.33203125" style="470" customWidth="1"/>
    <col min="16" max="16" width="11" style="470" customWidth="1"/>
    <col min="17" max="16384" width="8.33203125" style="470"/>
  </cols>
  <sheetData>
    <row r="1" spans="1:16" x14ac:dyDescent="0.3">
      <c r="N1" s="2790" t="s">
        <v>68</v>
      </c>
      <c r="O1" s="2790"/>
      <c r="P1" s="2790"/>
    </row>
    <row r="2" spans="1:16" x14ac:dyDescent="0.3">
      <c r="E2" s="2791" t="s">
        <v>30</v>
      </c>
      <c r="F2" s="2791"/>
      <c r="G2" s="2791"/>
      <c r="H2" s="2791"/>
      <c r="I2" s="2791"/>
      <c r="J2" s="2791"/>
    </row>
    <row r="3" spans="1:16" x14ac:dyDescent="0.3">
      <c r="D3" s="2791" t="s">
        <v>74</v>
      </c>
      <c r="E3" s="2791"/>
      <c r="F3" s="2791"/>
      <c r="G3" s="2791"/>
      <c r="H3" s="2791"/>
      <c r="I3" s="2791"/>
      <c r="J3" s="2791"/>
      <c r="K3" s="2791"/>
      <c r="L3" s="2791"/>
    </row>
    <row r="4" spans="1:16" x14ac:dyDescent="0.3">
      <c r="D4" s="471"/>
      <c r="E4" s="471"/>
      <c r="F4" s="471"/>
      <c r="G4" s="471"/>
      <c r="H4" s="471"/>
      <c r="I4" s="471"/>
      <c r="J4" s="471"/>
      <c r="K4" s="471"/>
      <c r="L4" s="471"/>
    </row>
    <row r="5" spans="1:16" x14ac:dyDescent="0.3">
      <c r="P5" s="472" t="s">
        <v>0</v>
      </c>
    </row>
    <row r="6" spans="1:16" x14ac:dyDescent="0.3">
      <c r="A6" s="2694" t="s">
        <v>31</v>
      </c>
      <c r="B6" s="2694"/>
      <c r="C6" s="2694"/>
      <c r="D6" s="2695" t="s">
        <v>229</v>
      </c>
      <c r="E6" s="2695"/>
      <c r="F6" s="2695"/>
      <c r="G6" s="2695"/>
      <c r="H6" s="2695"/>
      <c r="I6" s="2695"/>
      <c r="J6" s="2695"/>
      <c r="K6" s="2695"/>
      <c r="L6" s="2695"/>
      <c r="M6" s="2695"/>
      <c r="N6" s="2695"/>
      <c r="O6" s="2695"/>
      <c r="P6" s="244">
        <v>1</v>
      </c>
    </row>
    <row r="7" spans="1:16" x14ac:dyDescent="0.3">
      <c r="A7" s="2694" t="s">
        <v>32</v>
      </c>
      <c r="B7" s="2694"/>
      <c r="C7" s="2694"/>
      <c r="D7" s="2695" t="s">
        <v>230</v>
      </c>
      <c r="E7" s="2695"/>
      <c r="F7" s="2695"/>
      <c r="G7" s="2695"/>
      <c r="H7" s="2695"/>
      <c r="I7" s="2695"/>
      <c r="J7" s="2695"/>
      <c r="K7" s="2695"/>
      <c r="L7" s="2695"/>
      <c r="M7" s="2695"/>
      <c r="N7" s="2695"/>
      <c r="O7" s="2695"/>
      <c r="P7" s="440" t="s">
        <v>77</v>
      </c>
    </row>
    <row r="8" spans="1:16" x14ac:dyDescent="0.3">
      <c r="A8" s="2694" t="s">
        <v>33</v>
      </c>
      <c r="B8" s="2694"/>
      <c r="C8" s="2694"/>
      <c r="D8" s="1683"/>
      <c r="E8" s="1683"/>
      <c r="F8" s="1683"/>
      <c r="G8" s="1683"/>
      <c r="H8" s="1683"/>
      <c r="I8" s="1683"/>
      <c r="J8" s="1683"/>
      <c r="K8" s="1683"/>
      <c r="L8" s="1683"/>
      <c r="M8" s="1683"/>
      <c r="N8" s="1683"/>
      <c r="O8" s="1683"/>
      <c r="P8" s="440"/>
    </row>
    <row r="9" spans="1:16" x14ac:dyDescent="0.3">
      <c r="A9" s="1955"/>
      <c r="B9" s="1955"/>
      <c r="C9" s="1955"/>
      <c r="D9" s="1955"/>
      <c r="E9" s="1955"/>
      <c r="F9" s="1955"/>
      <c r="G9" s="1955"/>
      <c r="H9" s="1955"/>
      <c r="I9" s="1955"/>
      <c r="J9" s="1955"/>
      <c r="K9" s="1955"/>
      <c r="L9" s="1955"/>
      <c r="M9" s="1955"/>
      <c r="N9" s="1955"/>
      <c r="O9" s="1955"/>
      <c r="P9" s="1955"/>
    </row>
    <row r="10" spans="1:16" x14ac:dyDescent="0.3">
      <c r="A10" s="1851" t="s">
        <v>456</v>
      </c>
      <c r="B10" s="2696"/>
      <c r="C10" s="2696"/>
      <c r="D10" s="2696"/>
      <c r="E10" s="2696"/>
      <c r="F10" s="2696"/>
      <c r="G10" s="2696"/>
      <c r="H10" s="2696"/>
      <c r="I10" s="2696"/>
      <c r="J10" s="2696"/>
      <c r="K10" s="2696"/>
      <c r="L10" s="2696"/>
      <c r="M10" s="2696"/>
      <c r="N10" s="2696"/>
      <c r="O10" s="2696"/>
      <c r="P10" s="1852"/>
    </row>
    <row r="11" spans="1:16" x14ac:dyDescent="0.3">
      <c r="A11" s="2711"/>
      <c r="B11" s="2711"/>
      <c r="C11" s="2711"/>
      <c r="D11" s="2711"/>
      <c r="E11" s="2711"/>
      <c r="F11" s="2711"/>
      <c r="G11" s="2711"/>
      <c r="H11" s="2711"/>
      <c r="I11" s="2711"/>
      <c r="J11" s="2711"/>
      <c r="K11" s="2711"/>
      <c r="L11" s="2711"/>
      <c r="M11" s="2711"/>
      <c r="N11" s="2711"/>
      <c r="O11" s="2711"/>
      <c r="P11" s="2711"/>
    </row>
    <row r="12" spans="1:16" x14ac:dyDescent="0.3">
      <c r="A12" s="2712" t="s">
        <v>1</v>
      </c>
      <c r="B12" s="2713"/>
      <c r="C12" s="2713"/>
      <c r="D12" s="2714"/>
      <c r="E12" s="1857" t="s">
        <v>0</v>
      </c>
      <c r="F12" s="1858"/>
      <c r="G12" s="1857">
        <v>2022</v>
      </c>
      <c r="H12" s="1858"/>
      <c r="I12" s="244">
        <v>2023</v>
      </c>
      <c r="J12" s="244">
        <v>2024</v>
      </c>
      <c r="K12" s="1857">
        <v>2025</v>
      </c>
      <c r="L12" s="1858"/>
      <c r="M12" s="1857">
        <v>2026</v>
      </c>
      <c r="N12" s="1858"/>
      <c r="O12" s="1857">
        <v>2027</v>
      </c>
      <c r="P12" s="1858"/>
    </row>
    <row r="13" spans="1:16" x14ac:dyDescent="0.3">
      <c r="A13" s="2715"/>
      <c r="B13" s="2716"/>
      <c r="C13" s="2716"/>
      <c r="D13" s="2717"/>
      <c r="E13" s="244" t="s">
        <v>35</v>
      </c>
      <c r="F13" s="244" t="s">
        <v>36</v>
      </c>
      <c r="G13" s="1857" t="s">
        <v>11</v>
      </c>
      <c r="H13" s="1858"/>
      <c r="I13" s="244" t="s">
        <v>11</v>
      </c>
      <c r="J13" s="244" t="s">
        <v>12</v>
      </c>
      <c r="K13" s="1857" t="s">
        <v>13</v>
      </c>
      <c r="L13" s="1858"/>
      <c r="M13" s="1857" t="s">
        <v>14</v>
      </c>
      <c r="N13" s="1858"/>
      <c r="O13" s="1857" t="s">
        <v>14</v>
      </c>
      <c r="P13" s="1858"/>
    </row>
    <row r="14" spans="1:16" x14ac:dyDescent="0.3">
      <c r="A14" s="1848" t="s">
        <v>37</v>
      </c>
      <c r="B14" s="2045"/>
      <c r="C14" s="2045"/>
      <c r="D14" s="1849"/>
      <c r="E14" s="244">
        <v>4</v>
      </c>
      <c r="F14" s="244"/>
      <c r="G14" s="2709">
        <f>G15+G16+G17+G18</f>
        <v>9959.5999999999985</v>
      </c>
      <c r="H14" s="2710"/>
      <c r="I14" s="441">
        <f>I15+I16+I17+I18</f>
        <v>4222.1000000000004</v>
      </c>
      <c r="J14" s="441">
        <f>J15+J16+J17+J18</f>
        <v>17643.099999999999</v>
      </c>
      <c r="K14" s="2709">
        <f>K15+K16+K17+K18</f>
        <v>47019</v>
      </c>
      <c r="L14" s="2710"/>
      <c r="M14" s="2709">
        <f t="shared" ref="M14" si="0">M15+M16+M17+M18</f>
        <v>130022.7</v>
      </c>
      <c r="N14" s="2710"/>
      <c r="O14" s="2709">
        <f t="shared" ref="O14" si="1">O15+O16+O17+O18</f>
        <v>144462.6</v>
      </c>
      <c r="P14" s="2710"/>
    </row>
    <row r="15" spans="1:16" x14ac:dyDescent="0.3">
      <c r="A15" s="2694" t="s">
        <v>138</v>
      </c>
      <c r="B15" s="2694"/>
      <c r="C15" s="2694"/>
      <c r="D15" s="2694"/>
      <c r="E15" s="244"/>
      <c r="F15" s="244">
        <v>22</v>
      </c>
      <c r="G15" s="2792">
        <f>G103+G118</f>
        <v>0</v>
      </c>
      <c r="H15" s="2793"/>
      <c r="I15" s="442">
        <f>I103+I118</f>
        <v>0</v>
      </c>
      <c r="J15" s="442">
        <f>J103+J118</f>
        <v>502</v>
      </c>
      <c r="K15" s="2792">
        <f>K103+K118</f>
        <v>701</v>
      </c>
      <c r="L15" s="2793"/>
      <c r="M15" s="2792">
        <f t="shared" ref="M15" si="2">M103+M118</f>
        <v>682</v>
      </c>
      <c r="N15" s="2793"/>
      <c r="O15" s="2792">
        <f t="shared" ref="O15" si="3">O103+O118</f>
        <v>712</v>
      </c>
      <c r="P15" s="2793"/>
    </row>
    <row r="16" spans="1:16" x14ac:dyDescent="0.3">
      <c r="A16" s="2694" t="s">
        <v>82</v>
      </c>
      <c r="B16" s="2694"/>
      <c r="C16" s="2694"/>
      <c r="D16" s="2694"/>
      <c r="E16" s="244"/>
      <c r="F16" s="244">
        <v>28</v>
      </c>
      <c r="G16" s="2792">
        <f>G105+G125</f>
        <v>0</v>
      </c>
      <c r="H16" s="2793"/>
      <c r="I16" s="442">
        <f>I105+I125</f>
        <v>0</v>
      </c>
      <c r="J16" s="442">
        <f>J105+J125</f>
        <v>5120.6000000000004</v>
      </c>
      <c r="K16" s="2792">
        <f>K105+K125</f>
        <v>5141.3999999999996</v>
      </c>
      <c r="L16" s="2793"/>
      <c r="M16" s="2792">
        <f>M105+M125</f>
        <v>5579.7</v>
      </c>
      <c r="N16" s="2793"/>
      <c r="O16" s="2792">
        <f>O105+O125</f>
        <v>7212</v>
      </c>
      <c r="P16" s="2793"/>
    </row>
    <row r="17" spans="1:16" x14ac:dyDescent="0.3">
      <c r="A17" s="2694" t="s">
        <v>83</v>
      </c>
      <c r="B17" s="2694"/>
      <c r="C17" s="2694"/>
      <c r="D17" s="2694"/>
      <c r="E17" s="244"/>
      <c r="F17" s="244">
        <v>31</v>
      </c>
      <c r="G17" s="2792">
        <f>G107+G113+G115+G127</f>
        <v>9959.5999999999985</v>
      </c>
      <c r="H17" s="2793"/>
      <c r="I17" s="442">
        <f>I107+I113+I115+I127</f>
        <v>4222.1000000000004</v>
      </c>
      <c r="J17" s="442">
        <f>J107+J113+J115+J127</f>
        <v>11844.5</v>
      </c>
      <c r="K17" s="2792">
        <f>K107+K113+K115+K127</f>
        <v>41070.699999999997</v>
      </c>
      <c r="L17" s="2793"/>
      <c r="M17" s="2792">
        <f>M107+M113+M115+M127</f>
        <v>123638.5</v>
      </c>
      <c r="N17" s="2793"/>
      <c r="O17" s="2792">
        <f>O107+O113+O115+O127</f>
        <v>136416.1</v>
      </c>
      <c r="P17" s="2793"/>
    </row>
    <row r="18" spans="1:16" x14ac:dyDescent="0.3">
      <c r="A18" s="1683" t="s">
        <v>84</v>
      </c>
      <c r="B18" s="1683"/>
      <c r="C18" s="1683"/>
      <c r="D18" s="1683"/>
      <c r="E18" s="244"/>
      <c r="F18" s="244">
        <v>33</v>
      </c>
      <c r="G18" s="2792">
        <f>G109+G130</f>
        <v>0</v>
      </c>
      <c r="H18" s="2793"/>
      <c r="I18" s="442">
        <f>I109+I130</f>
        <v>0</v>
      </c>
      <c r="J18" s="442">
        <f>J109+J130</f>
        <v>176</v>
      </c>
      <c r="K18" s="2792">
        <f>K109+K130</f>
        <v>105.9</v>
      </c>
      <c r="L18" s="2793"/>
      <c r="M18" s="2792">
        <f>M109+M130</f>
        <v>122.5</v>
      </c>
      <c r="N18" s="2793"/>
      <c r="O18" s="2792">
        <f>O109+O130</f>
        <v>122.5</v>
      </c>
      <c r="P18" s="2793"/>
    </row>
    <row r="19" spans="1:16" x14ac:dyDescent="0.3">
      <c r="A19" s="1955"/>
      <c r="B19" s="1955"/>
      <c r="C19" s="1955"/>
      <c r="D19" s="1955"/>
      <c r="E19" s="1955"/>
      <c r="F19" s="1955"/>
      <c r="G19" s="1955"/>
      <c r="H19" s="1955"/>
      <c r="I19" s="1955"/>
      <c r="J19" s="1955"/>
      <c r="K19" s="1955"/>
      <c r="L19" s="1955"/>
      <c r="M19" s="1955"/>
      <c r="N19" s="1955"/>
      <c r="O19" s="1955"/>
      <c r="P19" s="1955"/>
    </row>
    <row r="20" spans="1:16" x14ac:dyDescent="0.3">
      <c r="A20" s="2712" t="s">
        <v>1</v>
      </c>
      <c r="B20" s="2714"/>
      <c r="C20" s="1857" t="s">
        <v>0</v>
      </c>
      <c r="D20" s="2711"/>
      <c r="E20" s="2711"/>
      <c r="F20" s="1858"/>
      <c r="G20" s="1857">
        <v>2022</v>
      </c>
      <c r="H20" s="1858"/>
      <c r="I20" s="244">
        <v>2023</v>
      </c>
      <c r="J20" s="244">
        <v>2024</v>
      </c>
      <c r="K20" s="1857">
        <v>2025</v>
      </c>
      <c r="L20" s="1858"/>
      <c r="M20" s="1857">
        <v>2026</v>
      </c>
      <c r="N20" s="1858"/>
      <c r="O20" s="1857">
        <v>2027</v>
      </c>
      <c r="P20" s="1858"/>
    </row>
    <row r="21" spans="1:16" x14ac:dyDescent="0.3">
      <c r="A21" s="2715"/>
      <c r="B21" s="2717"/>
      <c r="C21" s="244" t="s">
        <v>61</v>
      </c>
      <c r="D21" s="244" t="s">
        <v>62</v>
      </c>
      <c r="E21" s="244" t="s">
        <v>35</v>
      </c>
      <c r="F21" s="244" t="s">
        <v>36</v>
      </c>
      <c r="G21" s="1857" t="s">
        <v>11</v>
      </c>
      <c r="H21" s="1858"/>
      <c r="I21" s="244" t="s">
        <v>11</v>
      </c>
      <c r="J21" s="244" t="s">
        <v>12</v>
      </c>
      <c r="K21" s="1857" t="s">
        <v>13</v>
      </c>
      <c r="L21" s="1858"/>
      <c r="M21" s="1857" t="s">
        <v>14</v>
      </c>
      <c r="N21" s="1858"/>
      <c r="O21" s="1857" t="s">
        <v>14</v>
      </c>
      <c r="P21" s="1858"/>
    </row>
    <row r="22" spans="1:16" x14ac:dyDescent="0.3">
      <c r="A22" s="1848" t="s">
        <v>63</v>
      </c>
      <c r="B22" s="1849"/>
      <c r="C22" s="473"/>
      <c r="D22" s="473"/>
      <c r="E22" s="473"/>
      <c r="F22" s="473"/>
      <c r="G22" s="2709">
        <f>G34+G26</f>
        <v>8417.2000000000007</v>
      </c>
      <c r="H22" s="2710"/>
      <c r="I22" s="441">
        <f>I34+I26</f>
        <v>6957.4</v>
      </c>
      <c r="J22" s="441">
        <f>J34+J26</f>
        <v>17975.599999999999</v>
      </c>
      <c r="K22" s="2709">
        <f>K34+K26</f>
        <v>47351.5</v>
      </c>
      <c r="L22" s="2710"/>
      <c r="M22" s="2709">
        <f>M34+M26</f>
        <v>130355.2</v>
      </c>
      <c r="N22" s="2710"/>
      <c r="O22" s="2709">
        <f>O34+O26</f>
        <v>11702.5</v>
      </c>
      <c r="P22" s="2710"/>
    </row>
    <row r="23" spans="1:16" x14ac:dyDescent="0.3">
      <c r="A23" s="1851" t="s">
        <v>64</v>
      </c>
      <c r="B23" s="1852"/>
      <c r="C23" s="244">
        <v>2</v>
      </c>
      <c r="D23" s="473"/>
      <c r="E23" s="473"/>
      <c r="F23" s="473"/>
      <c r="G23" s="2792"/>
      <c r="H23" s="2793"/>
      <c r="I23" s="244"/>
      <c r="J23" s="474"/>
      <c r="K23" s="2792"/>
      <c r="L23" s="2793"/>
      <c r="M23" s="2792"/>
      <c r="N23" s="2793"/>
      <c r="O23" s="2792"/>
      <c r="P23" s="2793"/>
    </row>
    <row r="24" spans="1:16" x14ac:dyDescent="0.3">
      <c r="A24" s="1857"/>
      <c r="B24" s="1858"/>
      <c r="C24" s="473"/>
      <c r="D24" s="473"/>
      <c r="E24" s="473"/>
      <c r="F24" s="473"/>
      <c r="G24" s="2792"/>
      <c r="H24" s="2793"/>
      <c r="I24" s="244"/>
      <c r="J24" s="474"/>
      <c r="K24" s="2792"/>
      <c r="L24" s="2793"/>
      <c r="M24" s="2792"/>
      <c r="N24" s="2793"/>
      <c r="O24" s="2792"/>
      <c r="P24" s="2793"/>
    </row>
    <row r="25" spans="1:16" x14ac:dyDescent="0.3">
      <c r="A25" s="1857"/>
      <c r="B25" s="1858"/>
      <c r="C25" s="473"/>
      <c r="D25" s="473"/>
      <c r="E25" s="473"/>
      <c r="F25" s="473"/>
      <c r="G25" s="2792"/>
      <c r="H25" s="2793"/>
      <c r="I25" s="244"/>
      <c r="J25" s="474"/>
      <c r="K25" s="2792"/>
      <c r="L25" s="2793"/>
      <c r="M25" s="2792"/>
      <c r="N25" s="2793"/>
      <c r="O25" s="2792"/>
      <c r="P25" s="2793"/>
    </row>
    <row r="26" spans="1:16" x14ac:dyDescent="0.3">
      <c r="A26" s="1851" t="s">
        <v>65</v>
      </c>
      <c r="B26" s="1852"/>
      <c r="C26" s="244">
        <v>2</v>
      </c>
      <c r="D26" s="473"/>
      <c r="E26" s="473"/>
      <c r="F26" s="473"/>
      <c r="G26" s="2709">
        <f>G27+G28+G29+G30+G31+G32+G33</f>
        <v>2180.9000000000005</v>
      </c>
      <c r="H26" s="2710"/>
      <c r="I26" s="441">
        <f>I27+I28+I29+I30+I31+I32+I33</f>
        <v>5206.2</v>
      </c>
      <c r="J26" s="441">
        <f>J27+J28+J29+J30+J31+J32+J33</f>
        <v>10643.099999999999</v>
      </c>
      <c r="K26" s="2709">
        <f>K27+K28+K29+K30+K31+K32+K33</f>
        <v>40019</v>
      </c>
      <c r="L26" s="2710"/>
      <c r="M26" s="2709">
        <f t="shared" ref="M26" si="4">M27+M28+M29+M30+M31+M32+M33</f>
        <v>123022.7</v>
      </c>
      <c r="N26" s="2710"/>
      <c r="O26" s="2709">
        <f t="shared" ref="O26" si="5">O27+O28+O29+O30+O31+O32+O33</f>
        <v>4370.0000000000009</v>
      </c>
      <c r="P26" s="2710"/>
    </row>
    <row r="27" spans="1:16" ht="13.8" customHeight="1" x14ac:dyDescent="0.3">
      <c r="A27" s="2262" t="s">
        <v>261</v>
      </c>
      <c r="B27" s="2263"/>
      <c r="C27" s="244"/>
      <c r="D27" s="473"/>
      <c r="E27" s="473"/>
      <c r="F27" s="473">
        <v>13</v>
      </c>
      <c r="G27" s="2792">
        <f>K56</f>
        <v>0</v>
      </c>
      <c r="H27" s="2793"/>
      <c r="I27" s="442">
        <f t="shared" ref="I27:K28" si="6">L56</f>
        <v>0</v>
      </c>
      <c r="J27" s="442">
        <f t="shared" si="6"/>
        <v>5865.2</v>
      </c>
      <c r="K27" s="2792">
        <f>N56</f>
        <v>0</v>
      </c>
      <c r="L27" s="2793"/>
      <c r="M27" s="2792">
        <f>O56</f>
        <v>0</v>
      </c>
      <c r="N27" s="2793"/>
      <c r="O27" s="2792">
        <f>P56</f>
        <v>4037.5</v>
      </c>
      <c r="P27" s="2793"/>
    </row>
    <row r="28" spans="1:16" x14ac:dyDescent="0.3">
      <c r="A28" s="2794" t="s">
        <v>527</v>
      </c>
      <c r="B28" s="2795"/>
      <c r="C28" s="244"/>
      <c r="D28" s="473"/>
      <c r="E28" s="473"/>
      <c r="F28" s="473">
        <v>19</v>
      </c>
      <c r="G28" s="2792">
        <f>K57</f>
        <v>0</v>
      </c>
      <c r="H28" s="2793"/>
      <c r="I28" s="442">
        <f t="shared" si="6"/>
        <v>59.1</v>
      </c>
      <c r="J28" s="442">
        <f t="shared" si="6"/>
        <v>332.5</v>
      </c>
      <c r="K28" s="2792">
        <f t="shared" si="6"/>
        <v>332.5</v>
      </c>
      <c r="L28" s="2793"/>
      <c r="M28" s="2792">
        <f>O57</f>
        <v>332.5</v>
      </c>
      <c r="N28" s="2793"/>
      <c r="O28" s="2792">
        <f>P57</f>
        <v>332.5</v>
      </c>
      <c r="P28" s="2793"/>
    </row>
    <row r="29" spans="1:16" x14ac:dyDescent="0.3">
      <c r="A29" s="2604" t="s">
        <v>637</v>
      </c>
      <c r="B29" s="2605"/>
      <c r="C29" s="244"/>
      <c r="D29" s="473"/>
      <c r="E29" s="473"/>
      <c r="F29" s="473">
        <v>42</v>
      </c>
      <c r="G29" s="2792">
        <f>K58</f>
        <v>56.1</v>
      </c>
      <c r="H29" s="2793"/>
      <c r="I29" s="442">
        <f>L58</f>
        <v>-205.2</v>
      </c>
      <c r="J29" s="442">
        <f>M58</f>
        <v>0</v>
      </c>
      <c r="K29" s="2792">
        <f>N63</f>
        <v>0</v>
      </c>
      <c r="L29" s="2793"/>
      <c r="M29" s="2792">
        <f>O63</f>
        <v>0</v>
      </c>
      <c r="N29" s="2793"/>
      <c r="O29" s="2792">
        <f>P63</f>
        <v>0</v>
      </c>
      <c r="P29" s="2793"/>
    </row>
    <row r="30" spans="1:16" x14ac:dyDescent="0.3">
      <c r="A30" s="2604" t="s">
        <v>588</v>
      </c>
      <c r="B30" s="2605"/>
      <c r="C30" s="244"/>
      <c r="D30" s="473"/>
      <c r="E30" s="473"/>
      <c r="F30" s="473">
        <v>59</v>
      </c>
      <c r="G30" s="2792">
        <f>K55</f>
        <v>0</v>
      </c>
      <c r="H30" s="2793"/>
      <c r="I30" s="442">
        <f>L55</f>
        <v>0</v>
      </c>
      <c r="J30" s="442">
        <f>M55</f>
        <v>4445.3999999999996</v>
      </c>
      <c r="K30" s="2792">
        <f>N55</f>
        <v>39686.5</v>
      </c>
      <c r="L30" s="2793"/>
      <c r="M30" s="2792">
        <f>O55</f>
        <v>122690.2</v>
      </c>
      <c r="N30" s="2793"/>
      <c r="O30" s="2792">
        <f>P55</f>
        <v>0</v>
      </c>
      <c r="P30" s="2793"/>
    </row>
    <row r="31" spans="1:16" x14ac:dyDescent="0.3">
      <c r="A31" s="2604" t="s">
        <v>638</v>
      </c>
      <c r="B31" s="2605"/>
      <c r="C31" s="244"/>
      <c r="D31" s="473"/>
      <c r="E31" s="473"/>
      <c r="F31" s="473">
        <v>91</v>
      </c>
      <c r="G31" s="2792">
        <f>K59</f>
        <v>6160.8</v>
      </c>
      <c r="H31" s="2793"/>
      <c r="I31" s="442">
        <f>L59</f>
        <v>4645.2</v>
      </c>
      <c r="J31" s="442">
        <f>M59</f>
        <v>609.20000000000005</v>
      </c>
      <c r="K31" s="2792">
        <f>N59</f>
        <v>5764.2</v>
      </c>
      <c r="L31" s="2793"/>
      <c r="M31" s="2792">
        <f>O59</f>
        <v>5764.2</v>
      </c>
      <c r="N31" s="2793"/>
      <c r="O31" s="2792">
        <f>P59</f>
        <v>5764.2</v>
      </c>
      <c r="P31" s="2793"/>
    </row>
    <row r="32" spans="1:16" x14ac:dyDescent="0.3">
      <c r="A32" s="2604" t="s">
        <v>639</v>
      </c>
      <c r="B32" s="2605"/>
      <c r="C32" s="473"/>
      <c r="D32" s="473"/>
      <c r="E32" s="473"/>
      <c r="F32" s="473">
        <v>92</v>
      </c>
      <c r="G32" s="2792">
        <f>K60</f>
        <v>0</v>
      </c>
      <c r="H32" s="2793"/>
      <c r="I32" s="442">
        <f>L60</f>
        <v>2089.5</v>
      </c>
      <c r="J32" s="442">
        <f>M60</f>
        <v>0</v>
      </c>
      <c r="K32" s="2792">
        <f t="shared" ref="K32" si="7">N65</f>
        <v>0</v>
      </c>
      <c r="L32" s="2793"/>
      <c r="M32" s="2792">
        <f>O65</f>
        <v>0</v>
      </c>
      <c r="N32" s="2793"/>
      <c r="O32" s="2792">
        <f>P65</f>
        <v>0</v>
      </c>
      <c r="P32" s="2793"/>
    </row>
    <row r="33" spans="1:16" x14ac:dyDescent="0.3">
      <c r="A33" s="2604" t="s">
        <v>640</v>
      </c>
      <c r="B33" s="2605"/>
      <c r="C33" s="473"/>
      <c r="D33" s="473"/>
      <c r="E33" s="473"/>
      <c r="F33" s="473">
        <v>93</v>
      </c>
      <c r="G33" s="2792">
        <f>K61</f>
        <v>-4036</v>
      </c>
      <c r="H33" s="2793"/>
      <c r="I33" s="442">
        <f>L61</f>
        <v>-1382.3999999999999</v>
      </c>
      <c r="J33" s="442">
        <f>M61</f>
        <v>-609.20000000000005</v>
      </c>
      <c r="K33" s="2792">
        <f>N61</f>
        <v>-5764.2</v>
      </c>
      <c r="L33" s="2793"/>
      <c r="M33" s="2792">
        <f>O61</f>
        <v>-5764.2</v>
      </c>
      <c r="N33" s="2793"/>
      <c r="O33" s="2792">
        <f>P61</f>
        <v>-5764.2</v>
      </c>
      <c r="P33" s="2793"/>
    </row>
    <row r="34" spans="1:16" x14ac:dyDescent="0.3">
      <c r="A34" s="1851" t="s">
        <v>66</v>
      </c>
      <c r="B34" s="1852"/>
      <c r="C34" s="440">
        <v>1</v>
      </c>
      <c r="D34" s="473"/>
      <c r="E34" s="440" t="s">
        <v>232</v>
      </c>
      <c r="F34" s="473">
        <v>10</v>
      </c>
      <c r="G34" s="2792">
        <f>G102+G113</f>
        <v>6236.2999999999993</v>
      </c>
      <c r="H34" s="2793"/>
      <c r="I34" s="442">
        <f>I102+I113</f>
        <v>1751.2</v>
      </c>
      <c r="J34" s="442">
        <f>J102+J113</f>
        <v>7332.5</v>
      </c>
      <c r="K34" s="2792">
        <f>K102+K113</f>
        <v>7332.5</v>
      </c>
      <c r="L34" s="2793"/>
      <c r="M34" s="2792">
        <f t="shared" ref="M34" si="8">M102+M113</f>
        <v>7332.5</v>
      </c>
      <c r="N34" s="2793"/>
      <c r="O34" s="2792">
        <f t="shared" ref="O34" si="9">O102+O113</f>
        <v>7332.5</v>
      </c>
      <c r="P34" s="2793"/>
    </row>
    <row r="35" spans="1:16" x14ac:dyDescent="0.3">
      <c r="A35" s="1857"/>
      <c r="B35" s="1858"/>
      <c r="C35" s="473"/>
      <c r="D35" s="473"/>
      <c r="E35" s="473"/>
      <c r="F35" s="473"/>
      <c r="G35" s="1857"/>
      <c r="H35" s="1858"/>
      <c r="I35" s="244"/>
      <c r="J35" s="473"/>
      <c r="K35" s="1857"/>
      <c r="L35" s="1858"/>
      <c r="M35" s="1857"/>
      <c r="N35" s="1858"/>
      <c r="O35" s="1857"/>
      <c r="P35" s="1858"/>
    </row>
    <row r="37" spans="1:16" x14ac:dyDescent="0.3">
      <c r="A37" s="1848" t="s">
        <v>457</v>
      </c>
      <c r="B37" s="2045"/>
      <c r="C37" s="2045"/>
      <c r="D37" s="2045"/>
      <c r="E37" s="2045"/>
      <c r="F37" s="2045"/>
      <c r="G37" s="2045"/>
      <c r="H37" s="2045"/>
      <c r="I37" s="2045"/>
      <c r="J37" s="2045"/>
      <c r="K37" s="2045"/>
      <c r="L37" s="2045"/>
      <c r="M37" s="2045"/>
      <c r="N37" s="2045"/>
      <c r="O37" s="2045"/>
      <c r="P37" s="1849"/>
    </row>
    <row r="38" spans="1:16" x14ac:dyDescent="0.3">
      <c r="A38" s="2712" t="s">
        <v>1</v>
      </c>
      <c r="B38" s="2713"/>
      <c r="C38" s="2714"/>
      <c r="D38" s="1857" t="s">
        <v>0</v>
      </c>
      <c r="E38" s="2711"/>
      <c r="F38" s="1858"/>
      <c r="G38" s="1857" t="s">
        <v>71</v>
      </c>
      <c r="H38" s="2711"/>
      <c r="I38" s="2711"/>
      <c r="J38" s="1858"/>
      <c r="K38" s="1857" t="s">
        <v>69</v>
      </c>
      <c r="L38" s="2711"/>
      <c r="M38" s="1858"/>
      <c r="N38" s="1857" t="s">
        <v>72</v>
      </c>
      <c r="O38" s="2711"/>
      <c r="P38" s="1858"/>
    </row>
    <row r="39" spans="1:16" ht="36" x14ac:dyDescent="0.3">
      <c r="A39" s="2715"/>
      <c r="B39" s="2716"/>
      <c r="C39" s="2717"/>
      <c r="D39" s="244" t="s">
        <v>35</v>
      </c>
      <c r="E39" s="1857" t="s">
        <v>53</v>
      </c>
      <c r="F39" s="1858"/>
      <c r="G39" s="2796" t="s">
        <v>50</v>
      </c>
      <c r="H39" s="2797"/>
      <c r="I39" s="450" t="s">
        <v>51</v>
      </c>
      <c r="J39" s="450" t="s">
        <v>52</v>
      </c>
      <c r="K39" s="450" t="s">
        <v>50</v>
      </c>
      <c r="L39" s="450" t="s">
        <v>51</v>
      </c>
      <c r="M39" s="450" t="s">
        <v>52</v>
      </c>
      <c r="N39" s="450" t="s">
        <v>50</v>
      </c>
      <c r="O39" s="450" t="s">
        <v>51</v>
      </c>
      <c r="P39" s="450" t="s">
        <v>52</v>
      </c>
    </row>
    <row r="40" spans="1:16" ht="14.4" x14ac:dyDescent="0.3">
      <c r="A40" s="1851" t="s">
        <v>9</v>
      </c>
      <c r="B40" s="2696"/>
      <c r="C40" s="1852"/>
      <c r="D40" s="473"/>
      <c r="E40" s="1857"/>
      <c r="F40" s="1858"/>
      <c r="G40" s="2727">
        <f>G41+G42</f>
        <v>47351.5</v>
      </c>
      <c r="H40" s="2800"/>
      <c r="I40" s="451"/>
      <c r="J40" s="451"/>
      <c r="K40" s="452">
        <f>K41+K42</f>
        <v>130355.2</v>
      </c>
      <c r="L40" s="451"/>
      <c r="M40" s="451"/>
      <c r="N40" s="452">
        <f>N41</f>
        <v>11702.5</v>
      </c>
      <c r="O40" s="451"/>
      <c r="P40" s="451"/>
    </row>
    <row r="41" spans="1:16" s="475" customFormat="1" x14ac:dyDescent="0.3">
      <c r="A41" s="2264" t="s">
        <v>233</v>
      </c>
      <c r="B41" s="2736"/>
      <c r="C41" s="2265"/>
      <c r="D41" s="453" t="s">
        <v>58</v>
      </c>
      <c r="E41" s="2737"/>
      <c r="F41" s="2738"/>
      <c r="G41" s="2798">
        <f>G46-G42</f>
        <v>47351.5</v>
      </c>
      <c r="H41" s="2799"/>
      <c r="I41" s="453"/>
      <c r="J41" s="453"/>
      <c r="K41" s="454">
        <f>K46</f>
        <v>130355.2</v>
      </c>
      <c r="L41" s="453"/>
      <c r="M41" s="453"/>
      <c r="N41" s="454">
        <f>N46</f>
        <v>11702.5</v>
      </c>
      <c r="O41" s="453"/>
      <c r="P41" s="453"/>
    </row>
    <row r="42" spans="1:16" s="475" customFormat="1" x14ac:dyDescent="0.3">
      <c r="A42" s="2264" t="s">
        <v>55</v>
      </c>
      <c r="B42" s="2736"/>
      <c r="C42" s="2265"/>
      <c r="D42" s="453" t="s">
        <v>59</v>
      </c>
      <c r="E42" s="2737"/>
      <c r="F42" s="2738"/>
      <c r="G42" s="2798">
        <f>K116</f>
        <v>0</v>
      </c>
      <c r="H42" s="2799"/>
      <c r="I42" s="453"/>
      <c r="J42" s="453"/>
      <c r="K42" s="454">
        <f>M116</f>
        <v>0</v>
      </c>
      <c r="L42" s="453"/>
      <c r="M42" s="453"/>
      <c r="N42" s="454">
        <f>O116</f>
        <v>0</v>
      </c>
      <c r="O42" s="453"/>
      <c r="P42" s="453"/>
    </row>
    <row r="43" spans="1:16" s="475" customFormat="1" x14ac:dyDescent="0.3">
      <c r="A43" s="2737"/>
      <c r="B43" s="2739"/>
      <c r="C43" s="2738"/>
      <c r="D43" s="453"/>
      <c r="E43" s="2737"/>
      <c r="F43" s="2738"/>
      <c r="G43" s="2737"/>
      <c r="H43" s="2738"/>
      <c r="I43" s="453"/>
      <c r="J43" s="453"/>
      <c r="K43" s="453"/>
      <c r="L43" s="453"/>
      <c r="M43" s="453"/>
      <c r="N43" s="453"/>
      <c r="O43" s="453"/>
      <c r="P43" s="453"/>
    </row>
    <row r="44" spans="1:16" s="475" customFormat="1" x14ac:dyDescent="0.3">
      <c r="A44" s="2264"/>
      <c r="B44" s="2736"/>
      <c r="C44" s="2265"/>
      <c r="D44" s="453"/>
      <c r="E44" s="2737"/>
      <c r="F44" s="2738"/>
      <c r="G44" s="2737"/>
      <c r="H44" s="2738"/>
      <c r="I44" s="453"/>
      <c r="J44" s="453"/>
      <c r="K44" s="453"/>
      <c r="L44" s="453"/>
      <c r="M44" s="453"/>
      <c r="N44" s="453"/>
      <c r="O44" s="453"/>
      <c r="P44" s="453"/>
    </row>
    <row r="45" spans="1:16" x14ac:dyDescent="0.3">
      <c r="A45" s="1851"/>
      <c r="B45" s="2696"/>
      <c r="C45" s="1852"/>
      <c r="D45" s="473"/>
      <c r="E45" s="1857"/>
      <c r="F45" s="1858"/>
      <c r="G45" s="1857"/>
      <c r="H45" s="1858"/>
      <c r="I45" s="244"/>
      <c r="J45" s="244"/>
      <c r="K45" s="244"/>
      <c r="L45" s="244"/>
      <c r="M45" s="244"/>
      <c r="N45" s="244"/>
      <c r="O45" s="244"/>
      <c r="P45" s="244"/>
    </row>
    <row r="46" spans="1:16" ht="14.4" x14ac:dyDescent="0.3">
      <c r="A46" s="1851" t="s">
        <v>9</v>
      </c>
      <c r="B46" s="2696"/>
      <c r="C46" s="1852"/>
      <c r="D46" s="473"/>
      <c r="E46" s="1857"/>
      <c r="F46" s="1858"/>
      <c r="G46" s="2727">
        <f>G47+G48</f>
        <v>47351.5</v>
      </c>
      <c r="H46" s="2800"/>
      <c r="I46" s="451"/>
      <c r="J46" s="451"/>
      <c r="K46" s="452">
        <f>K47+K48</f>
        <v>130355.2</v>
      </c>
      <c r="L46" s="451"/>
      <c r="M46" s="451"/>
      <c r="N46" s="452">
        <f>N47+N48</f>
        <v>11702.5</v>
      </c>
      <c r="O46" s="451"/>
      <c r="P46" s="451"/>
    </row>
    <row r="47" spans="1:16" s="475" customFormat="1" x14ac:dyDescent="0.3">
      <c r="A47" s="2264" t="s">
        <v>56</v>
      </c>
      <c r="B47" s="2736"/>
      <c r="C47" s="2265"/>
      <c r="D47" s="453"/>
      <c r="E47" s="2737"/>
      <c r="F47" s="2738"/>
      <c r="G47" s="2798">
        <f>N54</f>
        <v>40019</v>
      </c>
      <c r="H47" s="2799"/>
      <c r="I47" s="453"/>
      <c r="J47" s="453"/>
      <c r="K47" s="454">
        <f>O54</f>
        <v>123022.7</v>
      </c>
      <c r="L47" s="453"/>
      <c r="M47" s="453"/>
      <c r="N47" s="454">
        <f>P54</f>
        <v>4370.0000000000009</v>
      </c>
      <c r="O47" s="453"/>
      <c r="P47" s="453"/>
    </row>
    <row r="48" spans="1:16" s="475" customFormat="1" x14ac:dyDescent="0.3">
      <c r="A48" s="2264" t="s">
        <v>57</v>
      </c>
      <c r="B48" s="2736"/>
      <c r="C48" s="2265"/>
      <c r="D48" s="453">
        <v>4</v>
      </c>
      <c r="E48" s="2737">
        <v>1</v>
      </c>
      <c r="F48" s="2738"/>
      <c r="G48" s="2798">
        <f>K34-N56</f>
        <v>7332.5</v>
      </c>
      <c r="H48" s="2799"/>
      <c r="I48" s="453"/>
      <c r="J48" s="453"/>
      <c r="K48" s="454">
        <f>M34-O56</f>
        <v>7332.5</v>
      </c>
      <c r="L48" s="453"/>
      <c r="M48" s="453"/>
      <c r="N48" s="454">
        <f>O34</f>
        <v>7332.5</v>
      </c>
      <c r="O48" s="453"/>
      <c r="P48" s="453"/>
    </row>
    <row r="49" spans="1:16" x14ac:dyDescent="0.3">
      <c r="A49" s="1851"/>
      <c r="B49" s="2696"/>
      <c r="C49" s="1852"/>
      <c r="D49" s="473"/>
      <c r="E49" s="1857"/>
      <c r="F49" s="1858"/>
      <c r="G49" s="1857"/>
      <c r="H49" s="1858"/>
      <c r="I49" s="244"/>
      <c r="J49" s="244"/>
      <c r="K49" s="244"/>
      <c r="L49" s="244"/>
      <c r="M49" s="244"/>
      <c r="N49" s="244"/>
      <c r="O49" s="244"/>
      <c r="P49" s="244"/>
    </row>
    <row r="51" spans="1:16" x14ac:dyDescent="0.3">
      <c r="A51" s="1848" t="s">
        <v>458</v>
      </c>
      <c r="B51" s="2045"/>
      <c r="C51" s="2045"/>
      <c r="D51" s="2045"/>
      <c r="E51" s="2045"/>
      <c r="F51" s="2045"/>
      <c r="G51" s="2045"/>
      <c r="H51" s="2045"/>
      <c r="I51" s="2045"/>
      <c r="J51" s="2045"/>
      <c r="K51" s="2045"/>
      <c r="L51" s="2045"/>
      <c r="M51" s="2045"/>
      <c r="N51" s="2045"/>
      <c r="O51" s="2045"/>
      <c r="P51" s="1849"/>
    </row>
    <row r="52" spans="1:16" x14ac:dyDescent="0.3">
      <c r="A52" s="2712" t="s">
        <v>1</v>
      </c>
      <c r="B52" s="2714"/>
      <c r="C52" s="1857" t="s">
        <v>0</v>
      </c>
      <c r="D52" s="2711"/>
      <c r="E52" s="2711"/>
      <c r="F52" s="2711"/>
      <c r="G52" s="2711"/>
      <c r="H52" s="1858"/>
      <c r="I52" s="2712" t="s">
        <v>10</v>
      </c>
      <c r="J52" s="2714"/>
      <c r="K52" s="244">
        <v>2022</v>
      </c>
      <c r="L52" s="244">
        <v>2023</v>
      </c>
      <c r="M52" s="244">
        <v>2024</v>
      </c>
      <c r="N52" s="244">
        <v>2025</v>
      </c>
      <c r="O52" s="244">
        <v>2026</v>
      </c>
      <c r="P52" s="244">
        <v>2027</v>
      </c>
    </row>
    <row r="53" spans="1:16" ht="37.200000000000003" x14ac:dyDescent="0.3">
      <c r="A53" s="2715"/>
      <c r="B53" s="2717"/>
      <c r="C53" s="244" t="s">
        <v>3</v>
      </c>
      <c r="D53" s="244" t="s">
        <v>4</v>
      </c>
      <c r="E53" s="244" t="s">
        <v>5</v>
      </c>
      <c r="F53" s="244" t="s">
        <v>6</v>
      </c>
      <c r="G53" s="244" t="s">
        <v>7</v>
      </c>
      <c r="H53" s="244" t="s">
        <v>8</v>
      </c>
      <c r="I53" s="2715"/>
      <c r="J53" s="2717"/>
      <c r="K53" s="450" t="s">
        <v>11</v>
      </c>
      <c r="L53" s="450" t="s">
        <v>11</v>
      </c>
      <c r="M53" s="450" t="s">
        <v>12</v>
      </c>
      <c r="N53" s="450" t="s">
        <v>13</v>
      </c>
      <c r="O53" s="450" t="s">
        <v>14</v>
      </c>
      <c r="P53" s="450" t="s">
        <v>14</v>
      </c>
    </row>
    <row r="54" spans="1:16" x14ac:dyDescent="0.3">
      <c r="A54" s="1848" t="s">
        <v>9</v>
      </c>
      <c r="B54" s="1849"/>
      <c r="C54" s="476"/>
      <c r="D54" s="476"/>
      <c r="E54" s="476"/>
      <c r="F54" s="476"/>
      <c r="G54" s="476"/>
      <c r="H54" s="476"/>
      <c r="I54" s="2801"/>
      <c r="J54" s="2802"/>
      <c r="K54" s="441">
        <f>K55+K56+K57+K58+K59+K60+K61</f>
        <v>2180.9000000000005</v>
      </c>
      <c r="L54" s="441">
        <f t="shared" ref="L54:P54" si="10">L55+L56+L57+L58+L59+L60+L61</f>
        <v>5206.2</v>
      </c>
      <c r="M54" s="441">
        <f t="shared" si="10"/>
        <v>10643.099999999999</v>
      </c>
      <c r="N54" s="441">
        <f t="shared" si="10"/>
        <v>40019</v>
      </c>
      <c r="O54" s="441">
        <f t="shared" si="10"/>
        <v>123022.7</v>
      </c>
      <c r="P54" s="441">
        <f t="shared" si="10"/>
        <v>4370.0000000000009</v>
      </c>
    </row>
    <row r="55" spans="1:16" ht="77.25" customHeight="1" x14ac:dyDescent="0.3">
      <c r="A55" s="2264" t="s">
        <v>641</v>
      </c>
      <c r="B55" s="2265"/>
      <c r="C55" s="476"/>
      <c r="D55" s="476"/>
      <c r="E55" s="476"/>
      <c r="F55" s="476"/>
      <c r="G55" s="476"/>
      <c r="H55" s="473">
        <v>59</v>
      </c>
      <c r="I55" s="2801"/>
      <c r="J55" s="2802"/>
      <c r="K55" s="442">
        <f>K73</f>
        <v>0</v>
      </c>
      <c r="L55" s="442">
        <f t="shared" ref="L55:P55" si="11">L73</f>
        <v>0</v>
      </c>
      <c r="M55" s="442">
        <f t="shared" si="11"/>
        <v>4445.3999999999996</v>
      </c>
      <c r="N55" s="442">
        <f t="shared" si="11"/>
        <v>39686.5</v>
      </c>
      <c r="O55" s="442">
        <f t="shared" si="11"/>
        <v>122690.2</v>
      </c>
      <c r="P55" s="442">
        <f t="shared" si="11"/>
        <v>0</v>
      </c>
    </row>
    <row r="56" spans="1:16" ht="40.5" customHeight="1" x14ac:dyDescent="0.3">
      <c r="A56" s="2262" t="s">
        <v>261</v>
      </c>
      <c r="B56" s="2263"/>
      <c r="C56" s="473"/>
      <c r="D56" s="473"/>
      <c r="E56" s="473"/>
      <c r="F56" s="473"/>
      <c r="G56" s="473"/>
      <c r="H56" s="473">
        <v>13</v>
      </c>
      <c r="I56" s="2801"/>
      <c r="J56" s="2802"/>
      <c r="K56" s="442">
        <f t="shared" ref="K56:P56" si="12">K72</f>
        <v>0</v>
      </c>
      <c r="L56" s="442">
        <f t="shared" si="12"/>
        <v>0</v>
      </c>
      <c r="M56" s="442">
        <f t="shared" si="12"/>
        <v>5865.2</v>
      </c>
      <c r="N56" s="442">
        <f t="shared" si="12"/>
        <v>0</v>
      </c>
      <c r="O56" s="442">
        <f t="shared" si="12"/>
        <v>0</v>
      </c>
      <c r="P56" s="442">
        <f t="shared" si="12"/>
        <v>4037.5</v>
      </c>
    </row>
    <row r="57" spans="1:16" ht="38.4" customHeight="1" x14ac:dyDescent="0.3">
      <c r="A57" s="2264" t="s">
        <v>527</v>
      </c>
      <c r="B57" s="2265"/>
      <c r="C57" s="473"/>
      <c r="D57" s="473"/>
      <c r="E57" s="473"/>
      <c r="F57" s="473"/>
      <c r="G57" s="473"/>
      <c r="H57" s="473">
        <v>19</v>
      </c>
      <c r="I57" s="2801"/>
      <c r="J57" s="2802"/>
      <c r="K57" s="442">
        <f>K77</f>
        <v>0</v>
      </c>
      <c r="L57" s="442">
        <f t="shared" ref="L57:P57" si="13">L77</f>
        <v>59.1</v>
      </c>
      <c r="M57" s="442">
        <f t="shared" si="13"/>
        <v>332.5</v>
      </c>
      <c r="N57" s="442">
        <f t="shared" si="13"/>
        <v>332.5</v>
      </c>
      <c r="O57" s="442">
        <f t="shared" si="13"/>
        <v>332.5</v>
      </c>
      <c r="P57" s="442">
        <f t="shared" si="13"/>
        <v>332.5</v>
      </c>
    </row>
    <row r="58" spans="1:16" x14ac:dyDescent="0.3">
      <c r="A58" s="2604" t="s">
        <v>637</v>
      </c>
      <c r="B58" s="2605"/>
      <c r="C58" s="473"/>
      <c r="D58" s="473"/>
      <c r="E58" s="473"/>
      <c r="F58" s="473"/>
      <c r="G58" s="473"/>
      <c r="H58" s="473">
        <v>42</v>
      </c>
      <c r="I58" s="2801"/>
      <c r="J58" s="2802"/>
      <c r="K58" s="442">
        <f>K63</f>
        <v>56.1</v>
      </c>
      <c r="L58" s="442">
        <f t="shared" ref="L58:P58" si="14">L63</f>
        <v>-205.2</v>
      </c>
      <c r="M58" s="442">
        <f t="shared" si="14"/>
        <v>0</v>
      </c>
      <c r="N58" s="442">
        <f t="shared" si="14"/>
        <v>0</v>
      </c>
      <c r="O58" s="442">
        <f t="shared" si="14"/>
        <v>0</v>
      </c>
      <c r="P58" s="442">
        <f t="shared" si="14"/>
        <v>0</v>
      </c>
    </row>
    <row r="59" spans="1:16" ht="27.75" customHeight="1" x14ac:dyDescent="0.3">
      <c r="A59" s="2604" t="s">
        <v>642</v>
      </c>
      <c r="B59" s="2605"/>
      <c r="C59" s="473"/>
      <c r="D59" s="473"/>
      <c r="E59" s="473"/>
      <c r="F59" s="473"/>
      <c r="G59" s="473"/>
      <c r="H59" s="473">
        <v>91</v>
      </c>
      <c r="I59" s="2801"/>
      <c r="J59" s="2802"/>
      <c r="K59" s="442">
        <f>K64+K68+K74</f>
        <v>6160.8</v>
      </c>
      <c r="L59" s="442">
        <f t="shared" ref="L59:P61" si="15">L64+L68+L74</f>
        <v>4645.2</v>
      </c>
      <c r="M59" s="442">
        <f t="shared" si="15"/>
        <v>609.20000000000005</v>
      </c>
      <c r="N59" s="442">
        <f t="shared" si="15"/>
        <v>5764.2</v>
      </c>
      <c r="O59" s="442">
        <f t="shared" si="15"/>
        <v>5764.2</v>
      </c>
      <c r="P59" s="442">
        <f t="shared" si="15"/>
        <v>5764.2</v>
      </c>
    </row>
    <row r="60" spans="1:16" x14ac:dyDescent="0.3">
      <c r="A60" s="2604" t="s">
        <v>643</v>
      </c>
      <c r="B60" s="2605"/>
      <c r="C60" s="473"/>
      <c r="D60" s="473"/>
      <c r="E60" s="473"/>
      <c r="F60" s="473"/>
      <c r="G60" s="473"/>
      <c r="H60" s="473">
        <v>92</v>
      </c>
      <c r="I60" s="2801"/>
      <c r="J60" s="2802"/>
      <c r="K60" s="442">
        <f>K65+K69+K75</f>
        <v>0</v>
      </c>
      <c r="L60" s="442">
        <f t="shared" si="15"/>
        <v>2089.5</v>
      </c>
      <c r="M60" s="442">
        <f t="shared" si="15"/>
        <v>0</v>
      </c>
      <c r="N60" s="442">
        <f t="shared" si="15"/>
        <v>0</v>
      </c>
      <c r="O60" s="442">
        <f t="shared" si="15"/>
        <v>0</v>
      </c>
      <c r="P60" s="442">
        <f t="shared" si="15"/>
        <v>0</v>
      </c>
    </row>
    <row r="61" spans="1:16" ht="34.200000000000003" customHeight="1" x14ac:dyDescent="0.3">
      <c r="A61" s="2604" t="s">
        <v>644</v>
      </c>
      <c r="B61" s="2605"/>
      <c r="C61" s="473"/>
      <c r="D61" s="473"/>
      <c r="E61" s="473"/>
      <c r="F61" s="473"/>
      <c r="G61" s="473"/>
      <c r="H61" s="473">
        <v>93</v>
      </c>
      <c r="I61" s="2801"/>
      <c r="J61" s="2802"/>
      <c r="K61" s="442">
        <f>K66+K70+K76</f>
        <v>-4036</v>
      </c>
      <c r="L61" s="442">
        <f t="shared" si="15"/>
        <v>-1382.3999999999999</v>
      </c>
      <c r="M61" s="442">
        <f t="shared" si="15"/>
        <v>-609.20000000000005</v>
      </c>
      <c r="N61" s="442">
        <f t="shared" si="15"/>
        <v>-5764.2</v>
      </c>
      <c r="O61" s="442">
        <f t="shared" si="15"/>
        <v>-5764.2</v>
      </c>
      <c r="P61" s="442">
        <f t="shared" si="15"/>
        <v>-5764.2</v>
      </c>
    </row>
    <row r="62" spans="1:16" ht="14.4" x14ac:dyDescent="0.3">
      <c r="A62" s="2803" t="s">
        <v>645</v>
      </c>
      <c r="B62" s="2804"/>
      <c r="C62" s="477">
        <v>298</v>
      </c>
      <c r="D62" s="477">
        <v>2</v>
      </c>
      <c r="E62" s="477">
        <v>2085</v>
      </c>
      <c r="F62" s="477">
        <v>922</v>
      </c>
      <c r="G62" s="477">
        <v>70073</v>
      </c>
      <c r="H62" s="477"/>
      <c r="I62" s="2801"/>
      <c r="J62" s="2802"/>
      <c r="K62" s="478">
        <f>K63+K64+K65+K66</f>
        <v>2180.9000000000005</v>
      </c>
      <c r="L62" s="478">
        <f>L63+L64-L65+L66</f>
        <v>-205.09999999999968</v>
      </c>
      <c r="M62" s="478">
        <f t="shared" ref="M62:P62" si="16">M63+M64+M65+M66</f>
        <v>0</v>
      </c>
      <c r="N62" s="478">
        <f t="shared" si="16"/>
        <v>0</v>
      </c>
      <c r="O62" s="478">
        <f t="shared" si="16"/>
        <v>0</v>
      </c>
      <c r="P62" s="478">
        <f t="shared" si="16"/>
        <v>0</v>
      </c>
    </row>
    <row r="63" spans="1:16" x14ac:dyDescent="0.3">
      <c r="A63" s="2604" t="s">
        <v>637</v>
      </c>
      <c r="B63" s="2605"/>
      <c r="C63" s="479"/>
      <c r="D63" s="479"/>
      <c r="E63" s="479"/>
      <c r="F63" s="479"/>
      <c r="G63" s="479"/>
      <c r="H63" s="479">
        <v>420000</v>
      </c>
      <c r="I63" s="2801"/>
      <c r="J63" s="2802"/>
      <c r="K63" s="480">
        <v>56.1</v>
      </c>
      <c r="L63" s="481">
        <v>-205.2</v>
      </c>
      <c r="M63" s="482"/>
      <c r="N63" s="482"/>
      <c r="O63" s="483"/>
      <c r="P63" s="476"/>
    </row>
    <row r="64" spans="1:16" x14ac:dyDescent="0.3">
      <c r="A64" s="2604" t="s">
        <v>638</v>
      </c>
      <c r="B64" s="2605"/>
      <c r="C64" s="479"/>
      <c r="D64" s="479"/>
      <c r="E64" s="479"/>
      <c r="F64" s="479"/>
      <c r="G64" s="479"/>
      <c r="H64" s="479">
        <v>910000</v>
      </c>
      <c r="I64" s="2801"/>
      <c r="J64" s="2802"/>
      <c r="K64" s="480">
        <v>6160.8</v>
      </c>
      <c r="L64" s="481">
        <v>4036</v>
      </c>
      <c r="M64" s="482"/>
      <c r="N64" s="482">
        <v>5155</v>
      </c>
      <c r="O64" s="482">
        <v>5155</v>
      </c>
      <c r="P64" s="482">
        <v>5155</v>
      </c>
    </row>
    <row r="65" spans="1:16" x14ac:dyDescent="0.3">
      <c r="A65" s="2604" t="s">
        <v>639</v>
      </c>
      <c r="B65" s="2605"/>
      <c r="C65" s="479"/>
      <c r="D65" s="479"/>
      <c r="E65" s="479"/>
      <c r="F65" s="479"/>
      <c r="G65" s="479"/>
      <c r="H65" s="479">
        <v>920000</v>
      </c>
      <c r="I65" s="2801"/>
      <c r="J65" s="2802"/>
      <c r="K65" s="480"/>
      <c r="L65" s="481">
        <v>2676.1</v>
      </c>
      <c r="M65" s="482"/>
      <c r="N65" s="482"/>
      <c r="O65" s="482"/>
      <c r="P65" s="482"/>
    </row>
    <row r="66" spans="1:16" x14ac:dyDescent="0.3">
      <c r="A66" s="2604" t="s">
        <v>640</v>
      </c>
      <c r="B66" s="2605"/>
      <c r="C66" s="479"/>
      <c r="D66" s="479"/>
      <c r="E66" s="479"/>
      <c r="F66" s="479"/>
      <c r="G66" s="484"/>
      <c r="H66" s="479">
        <v>930000</v>
      </c>
      <c r="I66" s="2549"/>
      <c r="J66" s="2550"/>
      <c r="K66" s="480">
        <v>-4036</v>
      </c>
      <c r="L66" s="481">
        <v>-1359.8</v>
      </c>
      <c r="M66" s="482"/>
      <c r="N66" s="482">
        <v>-5155</v>
      </c>
      <c r="O66" s="482">
        <v>-5155</v>
      </c>
      <c r="P66" s="482">
        <v>-5155</v>
      </c>
    </row>
    <row r="67" spans="1:16" ht="34.950000000000003" customHeight="1" x14ac:dyDescent="0.3">
      <c r="A67" s="2803" t="s">
        <v>646</v>
      </c>
      <c r="B67" s="2804"/>
      <c r="C67" s="477">
        <v>298</v>
      </c>
      <c r="D67" s="477">
        <v>2</v>
      </c>
      <c r="E67" s="477">
        <v>2054</v>
      </c>
      <c r="F67" s="477">
        <v>922</v>
      </c>
      <c r="G67" s="485" t="s">
        <v>647</v>
      </c>
      <c r="H67" s="479"/>
      <c r="I67" s="2549"/>
      <c r="J67" s="2550"/>
      <c r="K67" s="486"/>
      <c r="L67" s="487">
        <f>L68+L69+L70</f>
        <v>0</v>
      </c>
      <c r="M67" s="487">
        <f t="shared" ref="M67:P67" si="17">M68+M69+M70</f>
        <v>0</v>
      </c>
      <c r="N67" s="487">
        <f t="shared" si="17"/>
        <v>0</v>
      </c>
      <c r="O67" s="487">
        <f t="shared" si="17"/>
        <v>0</v>
      </c>
      <c r="P67" s="487">
        <f t="shared" si="17"/>
        <v>0</v>
      </c>
    </row>
    <row r="68" spans="1:16" ht="30.3" customHeight="1" x14ac:dyDescent="0.3">
      <c r="A68" s="2604" t="s">
        <v>638</v>
      </c>
      <c r="B68" s="2605"/>
      <c r="C68" s="479"/>
      <c r="D68" s="479"/>
      <c r="E68" s="479"/>
      <c r="F68" s="479"/>
      <c r="G68" s="484"/>
      <c r="H68" s="479">
        <v>910000</v>
      </c>
      <c r="I68" s="2549"/>
      <c r="J68" s="2550"/>
      <c r="K68" s="480"/>
      <c r="L68" s="481">
        <v>609.20000000000005</v>
      </c>
      <c r="M68" s="482">
        <v>609.20000000000005</v>
      </c>
      <c r="N68" s="482">
        <v>609.20000000000005</v>
      </c>
      <c r="O68" s="482">
        <v>609.20000000000005</v>
      </c>
      <c r="P68" s="482">
        <v>609.20000000000005</v>
      </c>
    </row>
    <row r="69" spans="1:16" ht="20.399999999999999" customHeight="1" x14ac:dyDescent="0.3">
      <c r="A69" s="2604" t="s">
        <v>265</v>
      </c>
      <c r="B69" s="2605"/>
      <c r="C69" s="479"/>
      <c r="D69" s="479"/>
      <c r="E69" s="479"/>
      <c r="F69" s="479"/>
      <c r="G69" s="484"/>
      <c r="H69" s="479">
        <v>920000</v>
      </c>
      <c r="I69" s="2549"/>
      <c r="J69" s="2550"/>
      <c r="K69" s="480"/>
      <c r="L69" s="481">
        <v>-586.6</v>
      </c>
      <c r="M69" s="482"/>
      <c r="N69" s="482"/>
      <c r="O69" s="482"/>
      <c r="P69" s="482"/>
    </row>
    <row r="70" spans="1:16" ht="27.75" customHeight="1" x14ac:dyDescent="0.3">
      <c r="A70" s="2604" t="s">
        <v>640</v>
      </c>
      <c r="B70" s="2605"/>
      <c r="C70" s="479"/>
      <c r="D70" s="479"/>
      <c r="E70" s="479"/>
      <c r="F70" s="479"/>
      <c r="G70" s="484"/>
      <c r="H70" s="479">
        <v>930000</v>
      </c>
      <c r="I70" s="2549"/>
      <c r="J70" s="2550"/>
      <c r="K70" s="480"/>
      <c r="L70" s="481">
        <v>-22.6</v>
      </c>
      <c r="M70" s="482">
        <v>-609.20000000000005</v>
      </c>
      <c r="N70" s="482">
        <v>-609.20000000000005</v>
      </c>
      <c r="O70" s="482">
        <v>-609.20000000000005</v>
      </c>
      <c r="P70" s="482">
        <v>-609.20000000000005</v>
      </c>
    </row>
    <row r="71" spans="1:16" ht="43.2" customHeight="1" x14ac:dyDescent="0.3">
      <c r="A71" s="2803" t="s">
        <v>648</v>
      </c>
      <c r="B71" s="2804"/>
      <c r="C71" s="477">
        <v>298</v>
      </c>
      <c r="D71" s="477">
        <v>2</v>
      </c>
      <c r="E71" s="477">
        <v>2054</v>
      </c>
      <c r="F71" s="477">
        <v>922</v>
      </c>
      <c r="G71" s="485" t="s">
        <v>649</v>
      </c>
      <c r="H71" s="488"/>
      <c r="I71" s="2805"/>
      <c r="J71" s="2806"/>
      <c r="K71" s="478">
        <f t="shared" ref="K71:P71" si="18">K72+K73+K74+K75+K76</f>
        <v>0</v>
      </c>
      <c r="L71" s="478">
        <f t="shared" si="18"/>
        <v>0</v>
      </c>
      <c r="M71" s="478">
        <f t="shared" si="18"/>
        <v>10310.599999999999</v>
      </c>
      <c r="N71" s="478">
        <f t="shared" si="18"/>
        <v>39686.5</v>
      </c>
      <c r="O71" s="478">
        <f t="shared" si="18"/>
        <v>122690.2</v>
      </c>
      <c r="P71" s="478">
        <f t="shared" si="18"/>
        <v>4037.5</v>
      </c>
    </row>
    <row r="72" spans="1:16" ht="46.2" customHeight="1" x14ac:dyDescent="0.3">
      <c r="A72" s="2262" t="s">
        <v>261</v>
      </c>
      <c r="B72" s="2263"/>
      <c r="C72" s="479"/>
      <c r="D72" s="479"/>
      <c r="E72" s="479"/>
      <c r="F72" s="479"/>
      <c r="G72" s="489"/>
      <c r="H72" s="383">
        <v>132221</v>
      </c>
      <c r="I72" s="2805"/>
      <c r="J72" s="2806"/>
      <c r="K72" s="481"/>
      <c r="L72" s="481"/>
      <c r="M72" s="481">
        <v>5865.2</v>
      </c>
      <c r="N72" s="481"/>
      <c r="O72" s="481"/>
      <c r="P72" s="481">
        <v>4037.5</v>
      </c>
    </row>
    <row r="73" spans="1:16" ht="61.2" customHeight="1" x14ac:dyDescent="0.3">
      <c r="A73" s="2264" t="s">
        <v>262</v>
      </c>
      <c r="B73" s="2265"/>
      <c r="C73" s="479"/>
      <c r="D73" s="479"/>
      <c r="E73" s="479"/>
      <c r="F73" s="479"/>
      <c r="G73" s="489"/>
      <c r="H73" s="383">
        <v>595410</v>
      </c>
      <c r="I73" s="2805"/>
      <c r="J73" s="2806"/>
      <c r="K73" s="481"/>
      <c r="L73" s="481"/>
      <c r="M73" s="481">
        <v>4445.3999999999996</v>
      </c>
      <c r="N73" s="481">
        <v>39686.5</v>
      </c>
      <c r="O73" s="481">
        <v>122690.2</v>
      </c>
      <c r="P73" s="481"/>
    </row>
    <row r="74" spans="1:16" ht="30.3" customHeight="1" x14ac:dyDescent="0.3">
      <c r="A74" s="2604" t="s">
        <v>638</v>
      </c>
      <c r="B74" s="2605"/>
      <c r="C74" s="479"/>
      <c r="D74" s="479"/>
      <c r="E74" s="479"/>
      <c r="F74" s="479"/>
      <c r="G74" s="484"/>
      <c r="H74" s="479">
        <v>910000</v>
      </c>
      <c r="I74" s="2549"/>
      <c r="J74" s="2550"/>
      <c r="K74" s="480"/>
      <c r="L74" s="481"/>
      <c r="M74" s="481"/>
      <c r="N74" s="481"/>
      <c r="O74" s="483"/>
      <c r="P74" s="473"/>
    </row>
    <row r="75" spans="1:16" ht="18" customHeight="1" x14ac:dyDescent="0.3">
      <c r="A75" s="2604" t="s">
        <v>265</v>
      </c>
      <c r="B75" s="2605"/>
      <c r="C75" s="479"/>
      <c r="D75" s="479"/>
      <c r="E75" s="479"/>
      <c r="F75" s="479"/>
      <c r="G75" s="484"/>
      <c r="H75" s="479">
        <v>920000</v>
      </c>
      <c r="I75" s="490"/>
      <c r="J75" s="491"/>
      <c r="K75" s="480"/>
      <c r="L75" s="481"/>
      <c r="M75" s="481"/>
      <c r="N75" s="481"/>
      <c r="O75" s="483"/>
      <c r="P75" s="473"/>
    </row>
    <row r="76" spans="1:16" ht="28.5" customHeight="1" x14ac:dyDescent="0.3">
      <c r="A76" s="2604" t="s">
        <v>640</v>
      </c>
      <c r="B76" s="2605"/>
      <c r="C76" s="479"/>
      <c r="D76" s="479"/>
      <c r="E76" s="479"/>
      <c r="F76" s="479"/>
      <c r="G76" s="484"/>
      <c r="H76" s="479">
        <v>930000</v>
      </c>
      <c r="I76" s="2549"/>
      <c r="J76" s="2550"/>
      <c r="K76" s="480"/>
      <c r="L76" s="481"/>
      <c r="M76" s="481"/>
      <c r="N76" s="481"/>
      <c r="O76" s="483"/>
      <c r="P76" s="473"/>
    </row>
    <row r="77" spans="1:16" ht="46.2" customHeight="1" x14ac:dyDescent="0.25">
      <c r="A77" s="2661" t="s">
        <v>618</v>
      </c>
      <c r="B77" s="2662"/>
      <c r="C77" s="434">
        <v>299</v>
      </c>
      <c r="D77" s="434"/>
      <c r="E77" s="434"/>
      <c r="F77" s="434"/>
      <c r="G77" s="492" t="s">
        <v>628</v>
      </c>
      <c r="H77" s="434">
        <v>191420</v>
      </c>
      <c r="I77" s="2549"/>
      <c r="J77" s="2550"/>
      <c r="K77" s="480"/>
      <c r="L77" s="481">
        <v>59.1</v>
      </c>
      <c r="M77" s="481">
        <v>332.5</v>
      </c>
      <c r="N77" s="481">
        <v>332.5</v>
      </c>
      <c r="O77" s="483">
        <v>332.5</v>
      </c>
      <c r="P77" s="473">
        <v>332.5</v>
      </c>
    </row>
    <row r="78" spans="1:16" x14ac:dyDescent="0.3">
      <c r="A78" s="2807"/>
      <c r="B78" s="2808"/>
      <c r="C78" s="493"/>
      <c r="D78" s="493"/>
      <c r="E78" s="493"/>
      <c r="F78" s="493"/>
      <c r="G78" s="493"/>
      <c r="H78" s="493"/>
      <c r="I78" s="493"/>
      <c r="J78" s="493"/>
      <c r="K78" s="493"/>
      <c r="L78" s="493"/>
      <c r="M78" s="493"/>
      <c r="N78" s="493"/>
      <c r="O78" s="493"/>
      <c r="P78" s="493"/>
    </row>
    <row r="79" spans="1:16" x14ac:dyDescent="0.3">
      <c r="A79" s="2184" t="s">
        <v>15</v>
      </c>
      <c r="B79" s="2184"/>
      <c r="C79" s="2184"/>
      <c r="D79" s="2184"/>
      <c r="E79" s="2184"/>
      <c r="F79" s="2184"/>
      <c r="G79" s="2184"/>
      <c r="H79" s="2184"/>
      <c r="I79" s="2184"/>
      <c r="J79" s="2184"/>
      <c r="K79" s="2184"/>
      <c r="L79" s="2184"/>
      <c r="M79" s="2184"/>
      <c r="N79" s="2184"/>
      <c r="O79" s="2184"/>
      <c r="P79" s="2185"/>
    </row>
    <row r="80" spans="1:16" x14ac:dyDescent="0.3">
      <c r="A80" s="2742"/>
      <c r="B80" s="2097"/>
      <c r="C80" s="2742"/>
      <c r="D80" s="2743"/>
      <c r="E80" s="2743"/>
      <c r="F80" s="2743"/>
      <c r="G80" s="2743"/>
      <c r="H80" s="2743"/>
      <c r="I80" s="2743"/>
      <c r="J80" s="2743"/>
      <c r="K80" s="2743"/>
      <c r="L80" s="2743"/>
      <c r="M80" s="2743"/>
      <c r="N80" s="2097"/>
      <c r="O80" s="2807" t="s">
        <v>0</v>
      </c>
      <c r="P80" s="2809"/>
    </row>
    <row r="81" spans="1:17" x14ac:dyDescent="0.3">
      <c r="A81" s="2742" t="s">
        <v>16</v>
      </c>
      <c r="B81" s="2097"/>
      <c r="C81" s="2742" t="s">
        <v>650</v>
      </c>
      <c r="D81" s="2743"/>
      <c r="E81" s="2743"/>
      <c r="F81" s="2743"/>
      <c r="G81" s="2743"/>
      <c r="H81" s="2743"/>
      <c r="I81" s="2743"/>
      <c r="J81" s="2743"/>
      <c r="K81" s="2743"/>
      <c r="L81" s="2743"/>
      <c r="M81" s="2743"/>
      <c r="N81" s="2097"/>
      <c r="O81" s="2810" t="s">
        <v>651</v>
      </c>
      <c r="P81" s="2811"/>
    </row>
    <row r="82" spans="1:17" x14ac:dyDescent="0.3">
      <c r="A82" s="2742" t="s">
        <v>17</v>
      </c>
      <c r="B82" s="2097"/>
      <c r="C82" s="2742" t="s">
        <v>621</v>
      </c>
      <c r="D82" s="2743"/>
      <c r="E82" s="2743"/>
      <c r="F82" s="2743"/>
      <c r="G82" s="2743"/>
      <c r="H82" s="2743"/>
      <c r="I82" s="2743"/>
      <c r="J82" s="2743"/>
      <c r="K82" s="2743"/>
      <c r="L82" s="2743"/>
      <c r="M82" s="2743"/>
      <c r="N82" s="2097"/>
      <c r="O82" s="2807">
        <v>88</v>
      </c>
      <c r="P82" s="2809"/>
    </row>
    <row r="83" spans="1:17" x14ac:dyDescent="0.3">
      <c r="A83" s="2742" t="s">
        <v>18</v>
      </c>
      <c r="B83" s="2097"/>
      <c r="C83" s="2742" t="s">
        <v>652</v>
      </c>
      <c r="D83" s="2743"/>
      <c r="E83" s="2743"/>
      <c r="F83" s="2743"/>
      <c r="G83" s="2743"/>
      <c r="H83" s="2743"/>
      <c r="I83" s="2743"/>
      <c r="J83" s="2743"/>
      <c r="K83" s="2743"/>
      <c r="L83" s="2743"/>
      <c r="M83" s="2743"/>
      <c r="N83" s="2097"/>
      <c r="O83" s="2810" t="s">
        <v>433</v>
      </c>
      <c r="P83" s="2811"/>
    </row>
    <row r="84" spans="1:17" x14ac:dyDescent="0.3">
      <c r="A84" s="493"/>
      <c r="B84" s="493"/>
      <c r="C84" s="493"/>
      <c r="D84" s="493"/>
      <c r="E84" s="493"/>
      <c r="F84" s="493"/>
      <c r="G84" s="493"/>
      <c r="H84" s="493"/>
      <c r="I84" s="493"/>
      <c r="J84" s="493"/>
      <c r="K84" s="493"/>
      <c r="L84" s="493"/>
      <c r="M84" s="493"/>
      <c r="N84" s="493"/>
      <c r="O84" s="493"/>
      <c r="P84" s="493"/>
    </row>
    <row r="85" spans="1:17" s="980" customFormat="1" ht="18" customHeight="1" thickBot="1" x14ac:dyDescent="0.35">
      <c r="A85" s="2812" t="s">
        <v>750</v>
      </c>
      <c r="B85" s="2813"/>
      <c r="C85" s="2813"/>
      <c r="D85" s="2813"/>
      <c r="E85" s="2813"/>
      <c r="F85" s="2813"/>
      <c r="G85" s="2813"/>
      <c r="H85" s="2813"/>
      <c r="I85" s="2813"/>
      <c r="J85" s="2813"/>
      <c r="K85" s="2813"/>
      <c r="L85" s="2813"/>
      <c r="M85" s="2813"/>
      <c r="N85" s="2813"/>
      <c r="O85" s="2813"/>
      <c r="P85" s="2814"/>
    </row>
    <row r="86" spans="1:17" s="980" customFormat="1" ht="32.25" customHeight="1" x14ac:dyDescent="0.3">
      <c r="A86" s="2815" t="s">
        <v>21</v>
      </c>
      <c r="B86" s="2816"/>
      <c r="C86" s="2817"/>
      <c r="D86" s="2818" t="s">
        <v>807</v>
      </c>
      <c r="E86" s="2819"/>
      <c r="F86" s="2819"/>
      <c r="G86" s="2819"/>
      <c r="H86" s="2819"/>
      <c r="I86" s="2819"/>
      <c r="J86" s="2819"/>
      <c r="K86" s="2819"/>
      <c r="L86" s="2819"/>
      <c r="M86" s="2819"/>
      <c r="N86" s="2819"/>
      <c r="O86" s="2819"/>
      <c r="P86" s="2820"/>
    </row>
    <row r="87" spans="1:17" s="980" customFormat="1" ht="48.75" customHeight="1" x14ac:dyDescent="0.3">
      <c r="A87" s="2825" t="s">
        <v>751</v>
      </c>
      <c r="B87" s="2826"/>
      <c r="C87" s="2827"/>
      <c r="D87" s="2828" t="s">
        <v>808</v>
      </c>
      <c r="E87" s="2829"/>
      <c r="F87" s="2829"/>
      <c r="G87" s="2829"/>
      <c r="H87" s="2829"/>
      <c r="I87" s="2829"/>
      <c r="J87" s="2829"/>
      <c r="K87" s="2829"/>
      <c r="L87" s="2829"/>
      <c r="M87" s="2829"/>
      <c r="N87" s="2829"/>
      <c r="O87" s="2829"/>
      <c r="P87" s="2830"/>
      <c r="Q87" s="981"/>
    </row>
    <row r="88" spans="1:17" s="980" customFormat="1" ht="23.25" customHeight="1" thickBot="1" x14ac:dyDescent="0.35">
      <c r="A88" s="2204" t="s">
        <v>23</v>
      </c>
      <c r="B88" s="2205"/>
      <c r="C88" s="2206"/>
      <c r="D88" s="2831" t="s">
        <v>809</v>
      </c>
      <c r="E88" s="2832"/>
      <c r="F88" s="2832"/>
      <c r="G88" s="2832"/>
      <c r="H88" s="2832"/>
      <c r="I88" s="2832"/>
      <c r="J88" s="2832"/>
      <c r="K88" s="2832"/>
      <c r="L88" s="2832"/>
      <c r="M88" s="2832"/>
      <c r="N88" s="2832"/>
      <c r="O88" s="2832"/>
      <c r="P88" s="2833"/>
      <c r="Q88" s="982"/>
    </row>
    <row r="89" spans="1:17" s="980" customFormat="1" ht="15.6" x14ac:dyDescent="0.3">
      <c r="A89" s="2834" t="s">
        <v>20</v>
      </c>
      <c r="B89" s="2835"/>
      <c r="C89" s="2835"/>
      <c r="D89" s="2835"/>
      <c r="E89" s="2835"/>
      <c r="F89" s="2835"/>
      <c r="G89" s="2835"/>
      <c r="H89" s="2835"/>
      <c r="I89" s="2835"/>
      <c r="J89" s="2835"/>
      <c r="K89" s="2835"/>
      <c r="L89" s="2835"/>
      <c r="M89" s="2835"/>
      <c r="N89" s="2835"/>
      <c r="O89" s="2835"/>
      <c r="P89" s="2836"/>
    </row>
    <row r="90" spans="1:17" s="980" customFormat="1" ht="15.6" x14ac:dyDescent="0.3">
      <c r="A90" s="2837" t="s">
        <v>24</v>
      </c>
      <c r="B90" s="2839" t="s">
        <v>0</v>
      </c>
      <c r="C90" s="2841" t="s">
        <v>1</v>
      </c>
      <c r="D90" s="2842"/>
      <c r="E90" s="2842"/>
      <c r="F90" s="2842"/>
      <c r="G90" s="2842"/>
      <c r="H90" s="2842"/>
      <c r="I90" s="2843"/>
      <c r="J90" s="2839" t="s">
        <v>28</v>
      </c>
      <c r="K90" s="983">
        <v>2022</v>
      </c>
      <c r="L90" s="983">
        <v>2023</v>
      </c>
      <c r="M90" s="983">
        <v>2024</v>
      </c>
      <c r="N90" s="983">
        <v>2025</v>
      </c>
      <c r="O90" s="983">
        <v>2026</v>
      </c>
      <c r="P90" s="983">
        <v>2027</v>
      </c>
    </row>
    <row r="91" spans="1:17" s="980" customFormat="1" ht="57" customHeight="1" x14ac:dyDescent="0.3">
      <c r="A91" s="2838"/>
      <c r="B91" s="2840"/>
      <c r="C91" s="2844"/>
      <c r="D91" s="2845"/>
      <c r="E91" s="2845"/>
      <c r="F91" s="2845"/>
      <c r="G91" s="2845"/>
      <c r="H91" s="2845"/>
      <c r="I91" s="2846"/>
      <c r="J91" s="2840"/>
      <c r="K91" s="984" t="s">
        <v>11</v>
      </c>
      <c r="L91" s="984" t="s">
        <v>11</v>
      </c>
      <c r="M91" s="984" t="s">
        <v>12</v>
      </c>
      <c r="N91" s="984" t="s">
        <v>13</v>
      </c>
      <c r="O91" s="984" t="s">
        <v>14</v>
      </c>
      <c r="P91" s="984" t="s">
        <v>14</v>
      </c>
    </row>
    <row r="92" spans="1:17" s="980" customFormat="1" ht="60" customHeight="1" x14ac:dyDescent="0.3">
      <c r="A92" s="984" t="s">
        <v>25</v>
      </c>
      <c r="B92" s="765" t="s">
        <v>179</v>
      </c>
      <c r="C92" s="2201" t="s">
        <v>810</v>
      </c>
      <c r="D92" s="2202"/>
      <c r="E92" s="2202"/>
      <c r="F92" s="2202"/>
      <c r="G92" s="2202"/>
      <c r="H92" s="2202"/>
      <c r="I92" s="2821"/>
      <c r="J92" s="735" t="s">
        <v>95</v>
      </c>
      <c r="K92" s="736">
        <v>0</v>
      </c>
      <c r="L92" s="736">
        <v>0</v>
      </c>
      <c r="M92" s="736">
        <v>0</v>
      </c>
      <c r="N92" s="736">
        <v>0</v>
      </c>
      <c r="O92" s="736">
        <v>50</v>
      </c>
      <c r="P92" s="736">
        <v>60</v>
      </c>
    </row>
    <row r="93" spans="1:17" s="980" customFormat="1" ht="24" customHeight="1" x14ac:dyDescent="0.3">
      <c r="A93" s="2847" t="s">
        <v>26</v>
      </c>
      <c r="B93" s="735" t="s">
        <v>243</v>
      </c>
      <c r="C93" s="2201" t="s">
        <v>811</v>
      </c>
      <c r="D93" s="2202"/>
      <c r="E93" s="2202"/>
      <c r="F93" s="2202"/>
      <c r="G93" s="2202"/>
      <c r="H93" s="2202"/>
      <c r="I93" s="2821"/>
      <c r="J93" s="735" t="s">
        <v>106</v>
      </c>
      <c r="K93" s="736">
        <v>0</v>
      </c>
      <c r="L93" s="736">
        <v>0</v>
      </c>
      <c r="M93" s="736">
        <v>0</v>
      </c>
      <c r="N93" s="736">
        <v>5</v>
      </c>
      <c r="O93" s="736">
        <v>5</v>
      </c>
      <c r="P93" s="736">
        <v>5</v>
      </c>
    </row>
    <row r="94" spans="1:17" s="980" customFormat="1" ht="20.25" customHeight="1" x14ac:dyDescent="0.3">
      <c r="A94" s="2848"/>
      <c r="B94" s="735" t="s">
        <v>107</v>
      </c>
      <c r="C94" s="2201" t="s">
        <v>812</v>
      </c>
      <c r="D94" s="2202"/>
      <c r="E94" s="2202"/>
      <c r="F94" s="2202"/>
      <c r="G94" s="2202"/>
      <c r="H94" s="2202"/>
      <c r="I94" s="2821"/>
      <c r="J94" s="735" t="s">
        <v>106</v>
      </c>
      <c r="K94" s="736">
        <v>0</v>
      </c>
      <c r="L94" s="736">
        <v>0</v>
      </c>
      <c r="M94" s="736">
        <v>0</v>
      </c>
      <c r="N94" s="736">
        <v>0</v>
      </c>
      <c r="O94" s="736">
        <v>0</v>
      </c>
      <c r="P94" s="736">
        <v>2</v>
      </c>
    </row>
    <row r="95" spans="1:17" s="980" customFormat="1" ht="24" customHeight="1" x14ac:dyDescent="0.3">
      <c r="A95" s="2849"/>
      <c r="B95" s="735" t="s">
        <v>186</v>
      </c>
      <c r="C95" s="2822" t="s">
        <v>813</v>
      </c>
      <c r="D95" s="2823"/>
      <c r="E95" s="2823"/>
      <c r="F95" s="2823"/>
      <c r="G95" s="2823"/>
      <c r="H95" s="2823"/>
      <c r="I95" s="2824"/>
      <c r="J95" s="735" t="s">
        <v>106</v>
      </c>
      <c r="K95" s="736">
        <v>0</v>
      </c>
      <c r="L95" s="736">
        <v>0</v>
      </c>
      <c r="M95" s="736">
        <v>0</v>
      </c>
      <c r="N95" s="736">
        <v>0</v>
      </c>
      <c r="O95" s="736">
        <v>0</v>
      </c>
      <c r="P95" s="736">
        <v>30000</v>
      </c>
    </row>
    <row r="96" spans="1:17" s="980" customFormat="1" ht="68.25" customHeight="1" x14ac:dyDescent="0.3">
      <c r="A96" s="985" t="s">
        <v>27</v>
      </c>
      <c r="B96" s="735" t="s">
        <v>130</v>
      </c>
      <c r="C96" s="2850" t="s">
        <v>814</v>
      </c>
      <c r="D96" s="2850"/>
      <c r="E96" s="2850"/>
      <c r="F96" s="2850"/>
      <c r="G96" s="2850"/>
      <c r="H96" s="2850"/>
      <c r="I96" s="2850"/>
      <c r="J96" s="735" t="s">
        <v>95</v>
      </c>
      <c r="K96" s="736">
        <v>0</v>
      </c>
      <c r="L96" s="736">
        <v>0</v>
      </c>
      <c r="M96" s="986">
        <v>95</v>
      </c>
      <c r="N96" s="986">
        <v>96</v>
      </c>
      <c r="O96" s="986">
        <v>97</v>
      </c>
      <c r="P96" s="986">
        <v>97</v>
      </c>
    </row>
    <row r="97" spans="1:16" x14ac:dyDescent="0.3">
      <c r="A97" s="493"/>
      <c r="B97" s="493"/>
      <c r="C97" s="493"/>
      <c r="D97" s="493"/>
      <c r="E97" s="493"/>
      <c r="F97" s="493"/>
      <c r="G97" s="493"/>
      <c r="H97" s="493"/>
      <c r="I97" s="493"/>
      <c r="J97" s="493"/>
      <c r="K97" s="493"/>
      <c r="L97" s="493"/>
      <c r="M97" s="493"/>
      <c r="N97" s="493"/>
      <c r="O97" s="493"/>
      <c r="P97" s="493"/>
    </row>
    <row r="98" spans="1:16" x14ac:dyDescent="0.3">
      <c r="A98" s="1848" t="s">
        <v>473</v>
      </c>
      <c r="B98" s="2045"/>
      <c r="C98" s="2045"/>
      <c r="D98" s="2045"/>
      <c r="E98" s="2045"/>
      <c r="F98" s="2045"/>
      <c r="G98" s="2045"/>
      <c r="H98" s="2045"/>
      <c r="I98" s="2045"/>
      <c r="J98" s="2045"/>
      <c r="K98" s="2045"/>
      <c r="L98" s="2045"/>
      <c r="M98" s="2045"/>
      <c r="N98" s="2045"/>
      <c r="O98" s="2045"/>
      <c r="P98" s="1849"/>
    </row>
    <row r="99" spans="1:16" x14ac:dyDescent="0.3">
      <c r="A99" s="2712" t="s">
        <v>1</v>
      </c>
      <c r="B99" s="2713"/>
      <c r="C99" s="2713"/>
      <c r="D99" s="2714"/>
      <c r="E99" s="1857" t="s">
        <v>0</v>
      </c>
      <c r="F99" s="1858"/>
      <c r="G99" s="1857">
        <v>2022</v>
      </c>
      <c r="H99" s="1858"/>
      <c r="I99" s="244">
        <v>2023</v>
      </c>
      <c r="J99" s="244">
        <v>2024</v>
      </c>
      <c r="K99" s="1857">
        <v>2025</v>
      </c>
      <c r="L99" s="1858"/>
      <c r="M99" s="1857">
        <v>2026</v>
      </c>
      <c r="N99" s="1858"/>
      <c r="O99" s="1857">
        <v>2027</v>
      </c>
      <c r="P99" s="1858"/>
    </row>
    <row r="100" spans="1:16" x14ac:dyDescent="0.3">
      <c r="A100" s="2715"/>
      <c r="B100" s="2716"/>
      <c r="C100" s="2716"/>
      <c r="D100" s="2717"/>
      <c r="E100" s="244" t="s">
        <v>38</v>
      </c>
      <c r="F100" s="244" t="s">
        <v>39</v>
      </c>
      <c r="G100" s="1857" t="s">
        <v>11</v>
      </c>
      <c r="H100" s="1858"/>
      <c r="I100" s="244" t="s">
        <v>11</v>
      </c>
      <c r="J100" s="244" t="s">
        <v>12</v>
      </c>
      <c r="K100" s="1857" t="s">
        <v>13</v>
      </c>
      <c r="L100" s="1858"/>
      <c r="M100" s="1857" t="s">
        <v>14</v>
      </c>
      <c r="N100" s="1858"/>
      <c r="O100" s="1857" t="s">
        <v>14</v>
      </c>
      <c r="P100" s="1858"/>
    </row>
    <row r="101" spans="1:16" x14ac:dyDescent="0.3">
      <c r="A101" s="2689" t="s">
        <v>37</v>
      </c>
      <c r="B101" s="2689"/>
      <c r="C101" s="2689"/>
      <c r="D101" s="2689"/>
      <c r="E101" s="494"/>
      <c r="F101" s="244"/>
      <c r="G101" s="2709">
        <f>G102+G113+G115+G117</f>
        <v>9959.5999999999985</v>
      </c>
      <c r="H101" s="2710"/>
      <c r="I101" s="441">
        <f>I102+I113+I115+I117</f>
        <v>4222.1000000000004</v>
      </c>
      <c r="J101" s="441">
        <f>J102+J113+J115+J117</f>
        <v>17643.099999999999</v>
      </c>
      <c r="K101" s="2709">
        <f>K102+K113+K115+K117</f>
        <v>47019</v>
      </c>
      <c r="L101" s="2710"/>
      <c r="M101" s="2709">
        <f>M102+M113+M115+M117</f>
        <v>130022.7</v>
      </c>
      <c r="N101" s="2710"/>
      <c r="O101" s="2709">
        <f>O102+O113+O115+O117</f>
        <v>144462.6</v>
      </c>
      <c r="P101" s="2710"/>
    </row>
    <row r="102" spans="1:16" x14ac:dyDescent="0.3">
      <c r="A102" s="1848" t="s">
        <v>627</v>
      </c>
      <c r="B102" s="2045"/>
      <c r="C102" s="2045"/>
      <c r="D102" s="1849"/>
      <c r="E102" s="494" t="s">
        <v>628</v>
      </c>
      <c r="F102" s="244"/>
      <c r="G102" s="2709">
        <f>G103+G105+G107+G109</f>
        <v>1635.4</v>
      </c>
      <c r="H102" s="2710"/>
      <c r="I102" s="441">
        <f>I103+I105+I107+I109</f>
        <v>1123.4000000000001</v>
      </c>
      <c r="J102" s="441">
        <f>J103+J105+J107+J109</f>
        <v>7332.5</v>
      </c>
      <c r="K102" s="2709">
        <f>K103+K105+K107+K109</f>
        <v>7332.5</v>
      </c>
      <c r="L102" s="2710"/>
      <c r="M102" s="2709">
        <f>M103+M105+M107+M109</f>
        <v>7332.5</v>
      </c>
      <c r="N102" s="2710"/>
      <c r="O102" s="2709">
        <f>O103+O105+O107+O109</f>
        <v>7332.5</v>
      </c>
      <c r="P102" s="2710"/>
    </row>
    <row r="103" spans="1:16" x14ac:dyDescent="0.3">
      <c r="A103" s="2531" t="s">
        <v>138</v>
      </c>
      <c r="B103" s="2656"/>
      <c r="C103" s="2656"/>
      <c r="D103" s="2532"/>
      <c r="E103" s="495"/>
      <c r="F103" s="495">
        <v>22</v>
      </c>
      <c r="G103" s="2709"/>
      <c r="H103" s="2710"/>
      <c r="I103" s="441">
        <f>I104</f>
        <v>0</v>
      </c>
      <c r="J103" s="441">
        <f>J104</f>
        <v>7</v>
      </c>
      <c r="K103" s="2709">
        <f>K104</f>
        <v>7</v>
      </c>
      <c r="L103" s="2710"/>
      <c r="M103" s="2709">
        <f t="shared" ref="M103" si="19">M104</f>
        <v>7</v>
      </c>
      <c r="N103" s="2710"/>
      <c r="O103" s="2709">
        <f t="shared" ref="O103" si="20">O104</f>
        <v>7</v>
      </c>
      <c r="P103" s="2710"/>
    </row>
    <row r="104" spans="1:16" x14ac:dyDescent="0.3">
      <c r="A104" s="2536" t="s">
        <v>636</v>
      </c>
      <c r="B104" s="2851"/>
      <c r="C104" s="2851"/>
      <c r="D104" s="2537"/>
      <c r="E104" s="383"/>
      <c r="F104" s="383">
        <v>222990</v>
      </c>
      <c r="G104" s="2852"/>
      <c r="H104" s="2853"/>
      <c r="I104" s="496"/>
      <c r="J104" s="496">
        <v>7</v>
      </c>
      <c r="K104" s="2792">
        <v>7</v>
      </c>
      <c r="L104" s="2793"/>
      <c r="M104" s="2792">
        <v>7</v>
      </c>
      <c r="N104" s="2793"/>
      <c r="O104" s="2792">
        <v>7</v>
      </c>
      <c r="P104" s="2793"/>
    </row>
    <row r="105" spans="1:16" x14ac:dyDescent="0.3">
      <c r="A105" s="2690" t="s">
        <v>82</v>
      </c>
      <c r="B105" s="2691"/>
      <c r="C105" s="2691"/>
      <c r="D105" s="2692"/>
      <c r="E105" s="495"/>
      <c r="F105" s="495">
        <v>28</v>
      </c>
      <c r="G105" s="2709"/>
      <c r="H105" s="2710"/>
      <c r="I105" s="441">
        <f>I106</f>
        <v>0</v>
      </c>
      <c r="J105" s="441">
        <f>J106</f>
        <v>320</v>
      </c>
      <c r="K105" s="2709">
        <f>K106</f>
        <v>320</v>
      </c>
      <c r="L105" s="2710"/>
      <c r="M105" s="2709">
        <f t="shared" ref="M105" si="21">M106</f>
        <v>320</v>
      </c>
      <c r="N105" s="2710"/>
      <c r="O105" s="2709">
        <f t="shared" ref="O105" si="22">O106</f>
        <v>320</v>
      </c>
      <c r="P105" s="2710"/>
    </row>
    <row r="106" spans="1:16" x14ac:dyDescent="0.3">
      <c r="A106" s="2851" t="s">
        <v>451</v>
      </c>
      <c r="B106" s="2851"/>
      <c r="C106" s="2851"/>
      <c r="D106" s="2537"/>
      <c r="E106" s="383"/>
      <c r="F106" s="497">
        <v>281600</v>
      </c>
      <c r="G106" s="2709"/>
      <c r="H106" s="2710"/>
      <c r="I106" s="441"/>
      <c r="J106" s="496">
        <v>320</v>
      </c>
      <c r="K106" s="2792">
        <v>320</v>
      </c>
      <c r="L106" s="2793"/>
      <c r="M106" s="2792">
        <v>320</v>
      </c>
      <c r="N106" s="2793"/>
      <c r="O106" s="2792">
        <v>320</v>
      </c>
      <c r="P106" s="2793"/>
    </row>
    <row r="107" spans="1:16" x14ac:dyDescent="0.3">
      <c r="A107" s="2690" t="s">
        <v>83</v>
      </c>
      <c r="B107" s="2691"/>
      <c r="C107" s="2691"/>
      <c r="D107" s="2692"/>
      <c r="E107" s="494"/>
      <c r="F107" s="495">
        <v>31</v>
      </c>
      <c r="G107" s="2709">
        <f>G108</f>
        <v>1635.4</v>
      </c>
      <c r="H107" s="2710"/>
      <c r="I107" s="441">
        <f>I108</f>
        <v>1123.4000000000001</v>
      </c>
      <c r="J107" s="441">
        <f>J108</f>
        <v>6982.5</v>
      </c>
      <c r="K107" s="2709">
        <f>K108</f>
        <v>6982.5</v>
      </c>
      <c r="L107" s="2710"/>
      <c r="M107" s="2709">
        <f t="shared" ref="M107" si="23">M108</f>
        <v>6982.5</v>
      </c>
      <c r="N107" s="2710"/>
      <c r="O107" s="2709">
        <f t="shared" ref="O107" si="24">O108</f>
        <v>6982.5</v>
      </c>
      <c r="P107" s="2710"/>
    </row>
    <row r="108" spans="1:16" x14ac:dyDescent="0.3">
      <c r="A108" s="2536" t="s">
        <v>160</v>
      </c>
      <c r="B108" s="2851"/>
      <c r="C108" s="2851"/>
      <c r="D108" s="2537"/>
      <c r="E108" s="383"/>
      <c r="F108" s="383">
        <v>311120</v>
      </c>
      <c r="G108" s="2854">
        <v>1635.4</v>
      </c>
      <c r="H108" s="2855"/>
      <c r="I108" s="481">
        <v>1123.4000000000001</v>
      </c>
      <c r="J108" s="481">
        <v>6982.5</v>
      </c>
      <c r="K108" s="2854">
        <v>6982.5</v>
      </c>
      <c r="L108" s="2855"/>
      <c r="M108" s="2854">
        <v>6982.5</v>
      </c>
      <c r="N108" s="2855"/>
      <c r="O108" s="2854">
        <v>6982.5</v>
      </c>
      <c r="P108" s="2855"/>
    </row>
    <row r="109" spans="1:16" x14ac:dyDescent="0.3">
      <c r="A109" s="2690" t="s">
        <v>84</v>
      </c>
      <c r="B109" s="2691"/>
      <c r="C109" s="2691"/>
      <c r="D109" s="2692"/>
      <c r="E109" s="488"/>
      <c r="F109" s="488">
        <v>33</v>
      </c>
      <c r="G109" s="2856"/>
      <c r="H109" s="2857"/>
      <c r="I109" s="478">
        <f>I110+I111+I112</f>
        <v>0</v>
      </c>
      <c r="J109" s="478">
        <f>J110+J111+J112</f>
        <v>23</v>
      </c>
      <c r="K109" s="2856">
        <f>K110+K111+K112</f>
        <v>23</v>
      </c>
      <c r="L109" s="2857"/>
      <c r="M109" s="2856">
        <f t="shared" ref="M109" si="25">M110+M111+M112</f>
        <v>23</v>
      </c>
      <c r="N109" s="2857"/>
      <c r="O109" s="2856">
        <f t="shared" ref="O109" si="26">O110+O111+O112</f>
        <v>23</v>
      </c>
      <c r="P109" s="2857"/>
    </row>
    <row r="110" spans="1:16" x14ac:dyDescent="0.3">
      <c r="A110" s="2573" t="s">
        <v>164</v>
      </c>
      <c r="B110" s="2573"/>
      <c r="C110" s="2573"/>
      <c r="D110" s="2573"/>
      <c r="E110" s="476"/>
      <c r="F110" s="383">
        <v>331110</v>
      </c>
      <c r="G110" s="2854"/>
      <c r="H110" s="2855"/>
      <c r="I110" s="481"/>
      <c r="J110" s="481">
        <v>20</v>
      </c>
      <c r="K110" s="2854">
        <v>20</v>
      </c>
      <c r="L110" s="2855"/>
      <c r="M110" s="2854">
        <v>20</v>
      </c>
      <c r="N110" s="2855"/>
      <c r="O110" s="2854">
        <v>20</v>
      </c>
      <c r="P110" s="2855"/>
    </row>
    <row r="111" spans="1:16" x14ac:dyDescent="0.3">
      <c r="A111" s="2573" t="s">
        <v>167</v>
      </c>
      <c r="B111" s="2573"/>
      <c r="C111" s="2573"/>
      <c r="D111" s="2573"/>
      <c r="E111" s="473"/>
      <c r="F111" s="383">
        <v>336110</v>
      </c>
      <c r="G111" s="2854"/>
      <c r="H111" s="2855"/>
      <c r="I111" s="481"/>
      <c r="J111" s="481">
        <v>1.5</v>
      </c>
      <c r="K111" s="2854">
        <v>1.5</v>
      </c>
      <c r="L111" s="2855"/>
      <c r="M111" s="2854">
        <v>1.5</v>
      </c>
      <c r="N111" s="2855"/>
      <c r="O111" s="2854">
        <v>1.5</v>
      </c>
      <c r="P111" s="2855"/>
    </row>
    <row r="112" spans="1:16" x14ac:dyDescent="0.3">
      <c r="A112" s="2573" t="s">
        <v>168</v>
      </c>
      <c r="B112" s="2573"/>
      <c r="C112" s="2573"/>
      <c r="D112" s="2573"/>
      <c r="E112" s="473"/>
      <c r="F112" s="383">
        <v>339110</v>
      </c>
      <c r="G112" s="2854"/>
      <c r="H112" s="2855"/>
      <c r="I112" s="481"/>
      <c r="J112" s="481">
        <v>1.5</v>
      </c>
      <c r="K112" s="2854">
        <v>1.5</v>
      </c>
      <c r="L112" s="2855"/>
      <c r="M112" s="2854">
        <v>1.5</v>
      </c>
      <c r="N112" s="2855"/>
      <c r="O112" s="2854">
        <v>1.5</v>
      </c>
      <c r="P112" s="2855"/>
    </row>
    <row r="113" spans="1:16" x14ac:dyDescent="0.3">
      <c r="A113" s="2690" t="s">
        <v>83</v>
      </c>
      <c r="B113" s="2691"/>
      <c r="C113" s="2691"/>
      <c r="D113" s="2692"/>
      <c r="E113" s="494" t="s">
        <v>654</v>
      </c>
      <c r="F113" s="488">
        <v>31</v>
      </c>
      <c r="G113" s="2856">
        <f>G114</f>
        <v>4600.8999999999996</v>
      </c>
      <c r="H113" s="2857"/>
      <c r="I113" s="478">
        <f>I114</f>
        <v>627.79999999999995</v>
      </c>
      <c r="J113" s="478">
        <f>J114</f>
        <v>0</v>
      </c>
      <c r="K113" s="2856">
        <f>K114</f>
        <v>0</v>
      </c>
      <c r="L113" s="2857"/>
      <c r="M113" s="2856">
        <f t="shared" ref="M113" si="27">M114</f>
        <v>0</v>
      </c>
      <c r="N113" s="2857"/>
      <c r="O113" s="2856">
        <f t="shared" ref="O113" si="28">O114</f>
        <v>0</v>
      </c>
      <c r="P113" s="2857"/>
    </row>
    <row r="114" spans="1:16" x14ac:dyDescent="0.3">
      <c r="A114" s="2536" t="s">
        <v>160</v>
      </c>
      <c r="B114" s="2851"/>
      <c r="C114" s="2851"/>
      <c r="D114" s="2537"/>
      <c r="E114" s="383"/>
      <c r="F114" s="383">
        <v>319210</v>
      </c>
      <c r="G114" s="2854">
        <v>4600.8999999999996</v>
      </c>
      <c r="H114" s="2855"/>
      <c r="I114" s="481">
        <v>627.79999999999995</v>
      </c>
      <c r="J114" s="481"/>
      <c r="K114" s="2854"/>
      <c r="L114" s="2855"/>
      <c r="M114" s="2854"/>
      <c r="N114" s="2855"/>
      <c r="O114" s="2854"/>
      <c r="P114" s="2855"/>
    </row>
    <row r="115" spans="1:16" ht="54" customHeight="1" x14ac:dyDescent="0.3">
      <c r="A115" s="2531" t="s">
        <v>645</v>
      </c>
      <c r="B115" s="2656"/>
      <c r="C115" s="2656"/>
      <c r="D115" s="2532"/>
      <c r="E115" s="485" t="s">
        <v>655</v>
      </c>
      <c r="F115" s="383"/>
      <c r="G115" s="2709">
        <f>G116</f>
        <v>3723.3</v>
      </c>
      <c r="H115" s="2710"/>
      <c r="I115" s="441">
        <f t="shared" ref="I115:K115" si="29">I116</f>
        <v>2470.9</v>
      </c>
      <c r="J115" s="441">
        <f t="shared" si="29"/>
        <v>0</v>
      </c>
      <c r="K115" s="2709">
        <f t="shared" si="29"/>
        <v>0</v>
      </c>
      <c r="L115" s="2710"/>
      <c r="M115" s="2709">
        <f t="shared" ref="M115" si="30">M116</f>
        <v>0</v>
      </c>
      <c r="N115" s="2710"/>
      <c r="O115" s="2709">
        <f t="shared" ref="O115" si="31">O116</f>
        <v>0</v>
      </c>
      <c r="P115" s="2710"/>
    </row>
    <row r="116" spans="1:16" x14ac:dyDescent="0.3">
      <c r="A116" s="2536" t="s">
        <v>656</v>
      </c>
      <c r="B116" s="2851"/>
      <c r="C116" s="2851"/>
      <c r="D116" s="2537"/>
      <c r="E116" s="383"/>
      <c r="F116" s="383">
        <v>319210</v>
      </c>
      <c r="G116" s="2854">
        <v>3723.3</v>
      </c>
      <c r="H116" s="2855"/>
      <c r="I116" s="481">
        <v>2470.9</v>
      </c>
      <c r="J116" s="481"/>
      <c r="K116" s="2854"/>
      <c r="L116" s="2855"/>
      <c r="M116" s="2854"/>
      <c r="N116" s="2855"/>
      <c r="O116" s="2854"/>
      <c r="P116" s="2855"/>
    </row>
    <row r="117" spans="1:16" ht="28.2" customHeight="1" x14ac:dyDescent="0.3">
      <c r="A117" s="2531" t="s">
        <v>648</v>
      </c>
      <c r="B117" s="2656"/>
      <c r="C117" s="2656"/>
      <c r="D117" s="2532"/>
      <c r="E117" s="488">
        <v>70066</v>
      </c>
      <c r="F117" s="488"/>
      <c r="G117" s="2856">
        <f>G118+G125+G127+G130</f>
        <v>0</v>
      </c>
      <c r="H117" s="2857"/>
      <c r="I117" s="478">
        <f>I118+I125+I127+I130</f>
        <v>0</v>
      </c>
      <c r="J117" s="478">
        <f>J118+J125+J127+J130</f>
        <v>10310.6</v>
      </c>
      <c r="K117" s="2856">
        <f>K118+K125+K127+K130</f>
        <v>39686.5</v>
      </c>
      <c r="L117" s="2857"/>
      <c r="M117" s="2856">
        <f t="shared" ref="M117" si="32">M118+M125+M127+M130</f>
        <v>122690.2</v>
      </c>
      <c r="N117" s="2857"/>
      <c r="O117" s="2856">
        <f t="shared" ref="O117" si="33">O118+O125+O127+O130</f>
        <v>137130.1</v>
      </c>
      <c r="P117" s="2857"/>
    </row>
    <row r="118" spans="1:16" x14ac:dyDescent="0.3">
      <c r="A118" s="2531" t="s">
        <v>138</v>
      </c>
      <c r="B118" s="2656"/>
      <c r="C118" s="2656"/>
      <c r="D118" s="2532"/>
      <c r="E118" s="485"/>
      <c r="F118" s="488">
        <v>22</v>
      </c>
      <c r="G118" s="2856">
        <f>G119+G120+G122+G123+G124</f>
        <v>0</v>
      </c>
      <c r="H118" s="2857"/>
      <c r="I118" s="478">
        <f>SUM(I119:I124)</f>
        <v>0</v>
      </c>
      <c r="J118" s="478">
        <f>SUM(J119:J124)</f>
        <v>495</v>
      </c>
      <c r="K118" s="2856">
        <f>K119+K120+K121+K122+K123+K124</f>
        <v>694</v>
      </c>
      <c r="L118" s="2857"/>
      <c r="M118" s="2856">
        <f t="shared" ref="M118" si="34">M119+M120+M121+M122+M123+M124</f>
        <v>675</v>
      </c>
      <c r="N118" s="2857"/>
      <c r="O118" s="2856">
        <f t="shared" ref="O118" si="35">O119+O120+O121+O122+O123+O124</f>
        <v>705</v>
      </c>
      <c r="P118" s="2857"/>
    </row>
    <row r="119" spans="1:16" x14ac:dyDescent="0.3">
      <c r="A119" s="2536" t="s">
        <v>251</v>
      </c>
      <c r="B119" s="2851"/>
      <c r="C119" s="2851"/>
      <c r="D119" s="2537"/>
      <c r="E119" s="383"/>
      <c r="F119" s="383">
        <v>222210</v>
      </c>
      <c r="G119" s="2854"/>
      <c r="H119" s="2855"/>
      <c r="I119" s="481"/>
      <c r="J119" s="481">
        <v>20</v>
      </c>
      <c r="K119" s="2854">
        <v>20</v>
      </c>
      <c r="L119" s="2855"/>
      <c r="M119" s="2854">
        <v>15</v>
      </c>
      <c r="N119" s="2855"/>
      <c r="O119" s="2854">
        <v>10</v>
      </c>
      <c r="P119" s="2855"/>
    </row>
    <row r="120" spans="1:16" x14ac:dyDescent="0.3">
      <c r="A120" s="2536" t="s">
        <v>204</v>
      </c>
      <c r="B120" s="2851"/>
      <c r="C120" s="2851"/>
      <c r="D120" s="2537"/>
      <c r="E120" s="383"/>
      <c r="F120" s="383">
        <v>222220</v>
      </c>
      <c r="G120" s="2854"/>
      <c r="H120" s="2855"/>
      <c r="I120" s="481"/>
      <c r="J120" s="481">
        <v>5</v>
      </c>
      <c r="K120" s="2854"/>
      <c r="L120" s="2855"/>
      <c r="M120" s="2854"/>
      <c r="N120" s="2855"/>
      <c r="O120" s="2854"/>
      <c r="P120" s="2855"/>
    </row>
    <row r="121" spans="1:16" x14ac:dyDescent="0.3">
      <c r="A121" s="2536" t="s">
        <v>203</v>
      </c>
      <c r="B121" s="2851"/>
      <c r="C121" s="2851"/>
      <c r="D121" s="2537"/>
      <c r="E121" s="383"/>
      <c r="F121" s="383">
        <v>222300</v>
      </c>
      <c r="G121" s="2854"/>
      <c r="H121" s="2855"/>
      <c r="I121" s="481"/>
      <c r="J121" s="481"/>
      <c r="K121" s="2854">
        <v>100</v>
      </c>
      <c r="L121" s="2855"/>
      <c r="M121" s="2854">
        <v>100</v>
      </c>
      <c r="N121" s="2855"/>
      <c r="O121" s="2854">
        <v>100</v>
      </c>
      <c r="P121" s="2855"/>
    </row>
    <row r="122" spans="1:16" x14ac:dyDescent="0.3">
      <c r="A122" s="2536" t="s">
        <v>145</v>
      </c>
      <c r="B122" s="2851"/>
      <c r="C122" s="2851"/>
      <c r="D122" s="2537"/>
      <c r="E122" s="383"/>
      <c r="F122" s="383">
        <v>222400</v>
      </c>
      <c r="G122" s="2854"/>
      <c r="H122" s="2855"/>
      <c r="I122" s="481"/>
      <c r="J122" s="481">
        <v>25</v>
      </c>
      <c r="K122" s="2854">
        <v>175</v>
      </c>
      <c r="L122" s="2855"/>
      <c r="M122" s="2854">
        <v>210</v>
      </c>
      <c r="N122" s="2855"/>
      <c r="O122" s="2854">
        <v>175</v>
      </c>
      <c r="P122" s="2855"/>
    </row>
    <row r="123" spans="1:16" x14ac:dyDescent="0.3">
      <c r="A123" s="2536" t="s">
        <v>205</v>
      </c>
      <c r="B123" s="2851"/>
      <c r="C123" s="2851"/>
      <c r="D123" s="2537"/>
      <c r="E123" s="383"/>
      <c r="F123" s="383">
        <v>222500</v>
      </c>
      <c r="G123" s="2854"/>
      <c r="H123" s="2855"/>
      <c r="I123" s="481"/>
      <c r="J123" s="481">
        <v>45</v>
      </c>
      <c r="K123" s="2854">
        <v>49</v>
      </c>
      <c r="L123" s="2855"/>
      <c r="M123" s="2854"/>
      <c r="N123" s="2855"/>
      <c r="O123" s="2854"/>
      <c r="P123" s="2855"/>
    </row>
    <row r="124" spans="1:16" x14ac:dyDescent="0.3">
      <c r="A124" s="2536" t="s">
        <v>154</v>
      </c>
      <c r="B124" s="2851"/>
      <c r="C124" s="2851"/>
      <c r="D124" s="2537"/>
      <c r="E124" s="383"/>
      <c r="F124" s="383">
        <v>222999</v>
      </c>
      <c r="G124" s="2854"/>
      <c r="H124" s="2855"/>
      <c r="I124" s="481"/>
      <c r="J124" s="481">
        <v>400</v>
      </c>
      <c r="K124" s="2854">
        <v>350</v>
      </c>
      <c r="L124" s="2855"/>
      <c r="M124" s="2854">
        <v>350</v>
      </c>
      <c r="N124" s="2855"/>
      <c r="O124" s="2854">
        <v>420</v>
      </c>
      <c r="P124" s="2855"/>
    </row>
    <row r="125" spans="1:16" x14ac:dyDescent="0.3">
      <c r="A125" s="2531" t="s">
        <v>657</v>
      </c>
      <c r="B125" s="2656"/>
      <c r="C125" s="2656"/>
      <c r="D125" s="2532"/>
      <c r="E125" s="488"/>
      <c r="F125" s="488">
        <v>28</v>
      </c>
      <c r="G125" s="2856">
        <f>G126</f>
        <v>0</v>
      </c>
      <c r="H125" s="2857"/>
      <c r="I125" s="478">
        <f>I126</f>
        <v>0</v>
      </c>
      <c r="J125" s="478">
        <f>J126</f>
        <v>4800.6000000000004</v>
      </c>
      <c r="K125" s="2856">
        <f>K126</f>
        <v>4821.3999999999996</v>
      </c>
      <c r="L125" s="2857"/>
      <c r="M125" s="2856">
        <f t="shared" ref="M125" si="36">M126</f>
        <v>5259.7</v>
      </c>
      <c r="N125" s="2857"/>
      <c r="O125" s="2856">
        <f t="shared" ref="O125" si="37">O126</f>
        <v>6892</v>
      </c>
      <c r="P125" s="2857"/>
    </row>
    <row r="126" spans="1:16" x14ac:dyDescent="0.3">
      <c r="A126" s="2536" t="s">
        <v>451</v>
      </c>
      <c r="B126" s="2851"/>
      <c r="C126" s="2851"/>
      <c r="D126" s="2537"/>
      <c r="E126" s="383"/>
      <c r="F126" s="383">
        <v>281600</v>
      </c>
      <c r="G126" s="2854"/>
      <c r="H126" s="2855"/>
      <c r="I126" s="481"/>
      <c r="J126" s="481">
        <v>4800.6000000000004</v>
      </c>
      <c r="K126" s="2854">
        <v>4821.3999999999996</v>
      </c>
      <c r="L126" s="2855"/>
      <c r="M126" s="2854">
        <v>5259.7</v>
      </c>
      <c r="N126" s="2855"/>
      <c r="O126" s="2854">
        <v>6892</v>
      </c>
      <c r="P126" s="2855"/>
    </row>
    <row r="127" spans="1:16" x14ac:dyDescent="0.3">
      <c r="A127" s="2531" t="s">
        <v>83</v>
      </c>
      <c r="B127" s="2656"/>
      <c r="C127" s="2656"/>
      <c r="D127" s="2532"/>
      <c r="E127" s="488"/>
      <c r="F127" s="488">
        <v>31</v>
      </c>
      <c r="G127" s="2858">
        <f>G128</f>
        <v>0</v>
      </c>
      <c r="H127" s="2859"/>
      <c r="I127" s="478">
        <f>I128+I129</f>
        <v>0</v>
      </c>
      <c r="J127" s="478">
        <f>J128+J129</f>
        <v>4862</v>
      </c>
      <c r="K127" s="2856">
        <f>K128+K129</f>
        <v>34088.199999999997</v>
      </c>
      <c r="L127" s="2857"/>
      <c r="M127" s="2856">
        <f t="shared" ref="M127" si="38">M128+M129</f>
        <v>116656</v>
      </c>
      <c r="N127" s="2857"/>
      <c r="O127" s="2856">
        <f t="shared" ref="O127" si="39">O128+O129</f>
        <v>129433.60000000001</v>
      </c>
      <c r="P127" s="2857"/>
    </row>
    <row r="128" spans="1:16" x14ac:dyDescent="0.3">
      <c r="A128" s="2536" t="s">
        <v>658</v>
      </c>
      <c r="B128" s="2851"/>
      <c r="C128" s="2851"/>
      <c r="D128" s="2537"/>
      <c r="E128" s="383"/>
      <c r="F128" s="383">
        <v>311120</v>
      </c>
      <c r="G128" s="2854"/>
      <c r="H128" s="2855"/>
      <c r="I128" s="481"/>
      <c r="J128" s="481">
        <v>4445.3999999999996</v>
      </c>
      <c r="K128" s="2854">
        <v>34088.199999999997</v>
      </c>
      <c r="L128" s="2855"/>
      <c r="M128" s="2854">
        <v>116656</v>
      </c>
      <c r="N128" s="2855"/>
      <c r="O128" s="2854">
        <v>129433.60000000001</v>
      </c>
      <c r="P128" s="2855"/>
    </row>
    <row r="129" spans="1:20" x14ac:dyDescent="0.3">
      <c r="A129" s="498"/>
      <c r="B129" s="419"/>
      <c r="C129" s="419"/>
      <c r="D129" s="499"/>
      <c r="E129" s="383"/>
      <c r="F129" s="383">
        <v>314110</v>
      </c>
      <c r="G129" s="500"/>
      <c r="H129" s="501"/>
      <c r="I129" s="481"/>
      <c r="J129" s="481">
        <v>416.6</v>
      </c>
      <c r="K129" s="2854"/>
      <c r="L129" s="2855"/>
      <c r="M129" s="2854"/>
      <c r="N129" s="2855"/>
      <c r="O129" s="2854"/>
      <c r="P129" s="2855"/>
    </row>
    <row r="130" spans="1:20" x14ac:dyDescent="0.3">
      <c r="A130" s="2531" t="s">
        <v>525</v>
      </c>
      <c r="B130" s="2656"/>
      <c r="C130" s="2656"/>
      <c r="D130" s="2532"/>
      <c r="E130" s="488"/>
      <c r="F130" s="488">
        <v>33</v>
      </c>
      <c r="G130" s="2856">
        <f>G131+G132+G133+G134</f>
        <v>0</v>
      </c>
      <c r="H130" s="2857"/>
      <c r="I130" s="478">
        <f>SUM(I131:I134)</f>
        <v>0</v>
      </c>
      <c r="J130" s="478">
        <f>SUM(J131:J134)</f>
        <v>153</v>
      </c>
      <c r="K130" s="2856">
        <f>K131+K132+K133+K134</f>
        <v>82.9</v>
      </c>
      <c r="L130" s="2857"/>
      <c r="M130" s="2856">
        <f>M131+M132+M133+M134</f>
        <v>99.5</v>
      </c>
      <c r="N130" s="2857"/>
      <c r="O130" s="2856">
        <f>O131+O132+O133+O134</f>
        <v>99.5</v>
      </c>
      <c r="P130" s="2857"/>
    </row>
    <row r="131" spans="1:20" x14ac:dyDescent="0.3">
      <c r="A131" s="2536" t="s">
        <v>659</v>
      </c>
      <c r="B131" s="2851"/>
      <c r="C131" s="2851"/>
      <c r="D131" s="2537"/>
      <c r="E131" s="383"/>
      <c r="F131" s="383">
        <v>331110</v>
      </c>
      <c r="G131" s="2854"/>
      <c r="H131" s="2855"/>
      <c r="I131" s="481"/>
      <c r="J131" s="481">
        <v>100</v>
      </c>
      <c r="K131" s="2854"/>
      <c r="L131" s="2855"/>
      <c r="M131" s="2854"/>
      <c r="N131" s="2855"/>
      <c r="O131" s="2854"/>
      <c r="P131" s="2855"/>
    </row>
    <row r="132" spans="1:20" x14ac:dyDescent="0.3">
      <c r="A132" s="2536" t="s">
        <v>165</v>
      </c>
      <c r="B132" s="2851"/>
      <c r="C132" s="2851"/>
      <c r="D132" s="2537"/>
      <c r="E132" s="383"/>
      <c r="F132" s="383">
        <v>332110</v>
      </c>
      <c r="G132" s="2854"/>
      <c r="H132" s="2855"/>
      <c r="I132" s="481"/>
      <c r="J132" s="481"/>
      <c r="K132" s="2854"/>
      <c r="L132" s="2855"/>
      <c r="M132" s="2854"/>
      <c r="N132" s="2855"/>
      <c r="O132" s="2854"/>
      <c r="P132" s="2855"/>
    </row>
    <row r="133" spans="1:20" x14ac:dyDescent="0.3">
      <c r="A133" s="2536" t="s">
        <v>221</v>
      </c>
      <c r="B133" s="2851"/>
      <c r="C133" s="2851"/>
      <c r="D133" s="2537"/>
      <c r="E133" s="383"/>
      <c r="F133" s="383">
        <v>336110</v>
      </c>
      <c r="G133" s="2854"/>
      <c r="H133" s="2855"/>
      <c r="I133" s="481"/>
      <c r="J133" s="481">
        <v>50</v>
      </c>
      <c r="K133" s="2854">
        <v>73.900000000000006</v>
      </c>
      <c r="L133" s="2855"/>
      <c r="M133" s="2854">
        <v>88.7</v>
      </c>
      <c r="N133" s="2855"/>
      <c r="O133" s="2854">
        <v>88.7</v>
      </c>
      <c r="P133" s="2855"/>
    </row>
    <row r="134" spans="1:20" x14ac:dyDescent="0.3">
      <c r="A134" s="2536" t="s">
        <v>660</v>
      </c>
      <c r="B134" s="2851"/>
      <c r="C134" s="2851"/>
      <c r="D134" s="2537"/>
      <c r="E134" s="383"/>
      <c r="F134" s="383">
        <v>339110</v>
      </c>
      <c r="G134" s="2854"/>
      <c r="H134" s="2855"/>
      <c r="I134" s="481"/>
      <c r="J134" s="481">
        <v>3</v>
      </c>
      <c r="K134" s="2854">
        <v>9</v>
      </c>
      <c r="L134" s="2855"/>
      <c r="M134" s="2854">
        <v>10.8</v>
      </c>
      <c r="N134" s="2855"/>
      <c r="O134" s="2854">
        <v>10.8</v>
      </c>
      <c r="P134" s="2855"/>
    </row>
    <row r="136" spans="1:20" x14ac:dyDescent="0.3">
      <c r="A136" s="1848" t="s">
        <v>475</v>
      </c>
      <c r="B136" s="2045"/>
      <c r="C136" s="2045"/>
      <c r="D136" s="2045"/>
      <c r="E136" s="2045"/>
      <c r="F136" s="2045"/>
      <c r="G136" s="2045"/>
      <c r="H136" s="2045"/>
      <c r="I136" s="2045"/>
      <c r="J136" s="2045"/>
      <c r="K136" s="2045"/>
      <c r="L136" s="2045"/>
      <c r="M136" s="2045"/>
      <c r="N136" s="2045"/>
      <c r="O136" s="2045"/>
      <c r="P136" s="1849"/>
    </row>
    <row r="137" spans="1:20" x14ac:dyDescent="0.3">
      <c r="A137" s="2712" t="s">
        <v>1</v>
      </c>
      <c r="B137" s="2713"/>
      <c r="C137" s="2713"/>
      <c r="D137" s="2714"/>
      <c r="E137" s="1857" t="s">
        <v>0</v>
      </c>
      <c r="F137" s="2711"/>
      <c r="G137" s="2711"/>
      <c r="H137" s="1858"/>
      <c r="I137" s="2863" t="s">
        <v>43</v>
      </c>
      <c r="J137" s="2863" t="s">
        <v>42</v>
      </c>
      <c r="K137" s="2863" t="s">
        <v>73</v>
      </c>
      <c r="L137" s="244">
        <v>2024</v>
      </c>
      <c r="M137" s="2863" t="s">
        <v>170</v>
      </c>
      <c r="N137" s="244">
        <v>2025</v>
      </c>
      <c r="O137" s="244">
        <v>2026</v>
      </c>
      <c r="P137" s="244">
        <v>2027</v>
      </c>
    </row>
    <row r="138" spans="1:20" ht="40.799999999999997" x14ac:dyDescent="0.3">
      <c r="A138" s="2715"/>
      <c r="B138" s="2716"/>
      <c r="C138" s="2716"/>
      <c r="D138" s="2717"/>
      <c r="E138" s="244" t="s">
        <v>44</v>
      </c>
      <c r="F138" s="244" t="s">
        <v>38</v>
      </c>
      <c r="G138" s="450" t="s">
        <v>13</v>
      </c>
      <c r="H138" s="244" t="s">
        <v>39</v>
      </c>
      <c r="I138" s="2864"/>
      <c r="J138" s="2864"/>
      <c r="K138" s="2864"/>
      <c r="L138" s="502" t="s">
        <v>41</v>
      </c>
      <c r="M138" s="2864"/>
      <c r="N138" s="450" t="s">
        <v>13</v>
      </c>
      <c r="O138" s="450" t="s">
        <v>14</v>
      </c>
      <c r="P138" s="450" t="s">
        <v>14</v>
      </c>
    </row>
    <row r="139" spans="1:20" x14ac:dyDescent="0.3">
      <c r="A139" s="1857">
        <v>1</v>
      </c>
      <c r="B139" s="2711"/>
      <c r="C139" s="2711"/>
      <c r="D139" s="1858"/>
      <c r="E139" s="244">
        <v>2</v>
      </c>
      <c r="F139" s="244">
        <v>3</v>
      </c>
      <c r="G139" s="244">
        <v>4</v>
      </c>
      <c r="H139" s="244">
        <v>5</v>
      </c>
      <c r="I139" s="244">
        <v>6</v>
      </c>
      <c r="J139" s="244">
        <v>7</v>
      </c>
      <c r="K139" s="244">
        <v>8</v>
      </c>
      <c r="L139" s="244">
        <v>9</v>
      </c>
      <c r="M139" s="244" t="s">
        <v>45</v>
      </c>
      <c r="N139" s="244">
        <v>11</v>
      </c>
      <c r="O139" s="244">
        <v>12</v>
      </c>
      <c r="P139" s="244">
        <v>13</v>
      </c>
    </row>
    <row r="140" spans="1:20" x14ac:dyDescent="0.3">
      <c r="A140" s="2860"/>
      <c r="B140" s="2861"/>
      <c r="C140" s="2861"/>
      <c r="D140" s="2862"/>
      <c r="E140" s="214"/>
      <c r="F140" s="214"/>
      <c r="G140" s="214"/>
      <c r="H140" s="214"/>
      <c r="I140" s="461"/>
      <c r="J140" s="503"/>
      <c r="K140" s="504"/>
      <c r="L140" s="504"/>
      <c r="M140" s="504"/>
      <c r="N140" s="505"/>
      <c r="O140" s="505"/>
      <c r="P140" s="473"/>
    </row>
    <row r="141" spans="1:20" x14ac:dyDescent="0.3">
      <c r="A141" s="1857"/>
      <c r="B141" s="2711"/>
      <c r="C141" s="2711"/>
      <c r="D141" s="1858"/>
      <c r="E141" s="473"/>
      <c r="F141" s="473"/>
      <c r="G141" s="473"/>
      <c r="H141" s="473"/>
      <c r="I141" s="473"/>
      <c r="J141" s="473"/>
      <c r="K141" s="473"/>
      <c r="L141" s="473"/>
      <c r="M141" s="473"/>
      <c r="N141" s="473"/>
      <c r="O141" s="473"/>
      <c r="P141" s="473"/>
      <c r="T141" s="470" t="s">
        <v>231</v>
      </c>
    </row>
    <row r="142" spans="1:20" s="288" customFormat="1" x14ac:dyDescent="0.3">
      <c r="A142" s="2787" t="s">
        <v>46</v>
      </c>
      <c r="B142" s="2788"/>
      <c r="C142" s="2788"/>
      <c r="D142" s="2788"/>
      <c r="E142" s="2788"/>
      <c r="F142" s="2788"/>
      <c r="G142" s="2788"/>
      <c r="H142" s="2788"/>
      <c r="I142" s="2788"/>
      <c r="J142" s="2788"/>
      <c r="K142" s="2788"/>
      <c r="L142" s="2788"/>
      <c r="M142" s="2788"/>
      <c r="N142" s="2788"/>
      <c r="O142" s="2788"/>
      <c r="P142" s="2789"/>
    </row>
    <row r="143" spans="1:20" s="288" customFormat="1" x14ac:dyDescent="0.3">
      <c r="A143" s="1932" t="s">
        <v>47</v>
      </c>
      <c r="B143" s="2009"/>
      <c r="C143" s="2009"/>
      <c r="D143" s="2009"/>
      <c r="E143" s="2009"/>
      <c r="F143" s="2009"/>
      <c r="G143" s="2009"/>
      <c r="H143" s="2009"/>
      <c r="I143" s="2009"/>
      <c r="J143" s="2009"/>
      <c r="K143" s="2009"/>
      <c r="L143" s="2009"/>
      <c r="M143" s="2009"/>
      <c r="N143" s="2009"/>
      <c r="O143" s="2009"/>
      <c r="P143" s="2783"/>
    </row>
    <row r="144" spans="1:20" s="288" customFormat="1" x14ac:dyDescent="0.3">
      <c r="A144" s="1932" t="s">
        <v>48</v>
      </c>
      <c r="B144" s="2009"/>
      <c r="C144" s="2009"/>
      <c r="D144" s="2009"/>
      <c r="E144" s="2009"/>
      <c r="F144" s="2009"/>
      <c r="G144" s="2009"/>
      <c r="H144" s="2009"/>
      <c r="I144" s="2009"/>
      <c r="J144" s="2009"/>
      <c r="K144" s="2009"/>
      <c r="L144" s="2009"/>
      <c r="M144" s="2009"/>
      <c r="N144" s="2009"/>
      <c r="O144" s="2009"/>
      <c r="P144" s="2783"/>
    </row>
    <row r="145" spans="1:16" s="288" customFormat="1" x14ac:dyDescent="0.3">
      <c r="A145" s="2784" t="s">
        <v>49</v>
      </c>
      <c r="B145" s="2785"/>
      <c r="C145" s="2785"/>
      <c r="D145" s="2785"/>
      <c r="E145" s="2785"/>
      <c r="F145" s="2785"/>
      <c r="G145" s="2785"/>
      <c r="H145" s="2785"/>
      <c r="I145" s="2785"/>
      <c r="J145" s="2785"/>
      <c r="K145" s="2785"/>
      <c r="L145" s="2785"/>
      <c r="M145" s="2785"/>
      <c r="N145" s="2785"/>
      <c r="O145" s="2785"/>
      <c r="P145" s="2786"/>
    </row>
    <row r="147" spans="1:16" x14ac:dyDescent="0.3">
      <c r="A147" s="2009" t="s">
        <v>476</v>
      </c>
      <c r="B147" s="2009"/>
      <c r="C147" s="2009"/>
      <c r="D147" s="2009"/>
      <c r="E147" s="2009"/>
      <c r="F147" s="2009"/>
      <c r="G147" s="2009"/>
      <c r="H147" s="2009"/>
      <c r="I147" s="2009"/>
      <c r="J147" s="2009"/>
      <c r="K147" s="2009"/>
      <c r="L147" s="2009"/>
      <c r="M147" s="2009"/>
      <c r="N147" s="2009"/>
      <c r="O147" s="2009"/>
      <c r="P147" s="2009"/>
    </row>
    <row r="148" spans="1:16" x14ac:dyDescent="0.3">
      <c r="A148" s="288"/>
      <c r="C148" s="288"/>
      <c r="D148" s="288"/>
      <c r="E148" s="288"/>
      <c r="F148" s="288"/>
      <c r="G148" s="288"/>
      <c r="H148" s="288"/>
      <c r="I148" s="288"/>
      <c r="J148" s="288"/>
      <c r="K148" s="288"/>
      <c r="L148" s="288"/>
      <c r="M148" s="288"/>
      <c r="N148" s="288"/>
      <c r="O148" s="288"/>
      <c r="P148" s="288"/>
    </row>
  </sheetData>
  <mergeCells count="443">
    <mergeCell ref="A145:P145"/>
    <mergeCell ref="A147:P147"/>
    <mergeCell ref="A139:D139"/>
    <mergeCell ref="A140:D140"/>
    <mergeCell ref="A141:D141"/>
    <mergeCell ref="A142:P142"/>
    <mergeCell ref="A143:P143"/>
    <mergeCell ref="A144:P144"/>
    <mergeCell ref="A136:P136"/>
    <mergeCell ref="A137:D138"/>
    <mergeCell ref="E137:H137"/>
    <mergeCell ref="I137:I138"/>
    <mergeCell ref="J137:J138"/>
    <mergeCell ref="K137:K138"/>
    <mergeCell ref="M137:M138"/>
    <mergeCell ref="A133:D133"/>
    <mergeCell ref="G133:H133"/>
    <mergeCell ref="K133:L133"/>
    <mergeCell ref="M133:N133"/>
    <mergeCell ref="O133:P133"/>
    <mergeCell ref="A134:D134"/>
    <mergeCell ref="G134:H134"/>
    <mergeCell ref="K134:L134"/>
    <mergeCell ref="M134:N134"/>
    <mergeCell ref="O134:P134"/>
    <mergeCell ref="A131:D131"/>
    <mergeCell ref="G131:H131"/>
    <mergeCell ref="K131:L131"/>
    <mergeCell ref="M131:N131"/>
    <mergeCell ref="O131:P131"/>
    <mergeCell ref="A132:D132"/>
    <mergeCell ref="G132:H132"/>
    <mergeCell ref="K132:L132"/>
    <mergeCell ref="M132:N132"/>
    <mergeCell ref="O132:P132"/>
    <mergeCell ref="K129:L129"/>
    <mergeCell ref="M129:N129"/>
    <mergeCell ref="O129:P129"/>
    <mergeCell ref="A130:D130"/>
    <mergeCell ref="G130:H130"/>
    <mergeCell ref="K130:L130"/>
    <mergeCell ref="M130:N130"/>
    <mergeCell ref="O130:P130"/>
    <mergeCell ref="A127:D127"/>
    <mergeCell ref="G127:H127"/>
    <mergeCell ref="K127:L127"/>
    <mergeCell ref="M127:N127"/>
    <mergeCell ref="O127:P127"/>
    <mergeCell ref="A128:D128"/>
    <mergeCell ref="G128:H128"/>
    <mergeCell ref="K128:L128"/>
    <mergeCell ref="M128:N128"/>
    <mergeCell ref="O128:P128"/>
    <mergeCell ref="A125:D125"/>
    <mergeCell ref="G125:H125"/>
    <mergeCell ref="K125:L125"/>
    <mergeCell ref="M125:N125"/>
    <mergeCell ref="O125:P125"/>
    <mergeCell ref="A126:D126"/>
    <mergeCell ref="G126:H126"/>
    <mergeCell ref="K126:L126"/>
    <mergeCell ref="M126:N126"/>
    <mergeCell ref="O126:P126"/>
    <mergeCell ref="A123:D123"/>
    <mergeCell ref="G123:H123"/>
    <mergeCell ref="K123:L123"/>
    <mergeCell ref="M123:N123"/>
    <mergeCell ref="O123:P123"/>
    <mergeCell ref="A124:D124"/>
    <mergeCell ref="G124:H124"/>
    <mergeCell ref="K124:L124"/>
    <mergeCell ref="M124:N124"/>
    <mergeCell ref="O124:P124"/>
    <mergeCell ref="A121:D121"/>
    <mergeCell ref="G121:H121"/>
    <mergeCell ref="K121:L121"/>
    <mergeCell ref="M121:N121"/>
    <mergeCell ref="O121:P121"/>
    <mergeCell ref="A122:D122"/>
    <mergeCell ref="G122:H122"/>
    <mergeCell ref="K122:L122"/>
    <mergeCell ref="M122:N122"/>
    <mergeCell ref="O122:P122"/>
    <mergeCell ref="A119:D119"/>
    <mergeCell ref="G119:H119"/>
    <mergeCell ref="K119:L119"/>
    <mergeCell ref="M119:N119"/>
    <mergeCell ref="O119:P119"/>
    <mergeCell ref="A120:D120"/>
    <mergeCell ref="G120:H120"/>
    <mergeCell ref="K120:L120"/>
    <mergeCell ref="M120:N120"/>
    <mergeCell ref="O120:P120"/>
    <mergeCell ref="A117:D117"/>
    <mergeCell ref="G117:H117"/>
    <mergeCell ref="K117:L117"/>
    <mergeCell ref="M117:N117"/>
    <mergeCell ref="O117:P117"/>
    <mergeCell ref="A118:D118"/>
    <mergeCell ref="G118:H118"/>
    <mergeCell ref="K118:L118"/>
    <mergeCell ref="M118:N118"/>
    <mergeCell ref="O118:P118"/>
    <mergeCell ref="A115:D115"/>
    <mergeCell ref="G115:H115"/>
    <mergeCell ref="K115:L115"/>
    <mergeCell ref="M115:N115"/>
    <mergeCell ref="O115:P115"/>
    <mergeCell ref="A116:D116"/>
    <mergeCell ref="G116:H116"/>
    <mergeCell ref="K116:L116"/>
    <mergeCell ref="M116:N116"/>
    <mergeCell ref="O116:P116"/>
    <mergeCell ref="A113:D113"/>
    <mergeCell ref="G113:H113"/>
    <mergeCell ref="K113:L113"/>
    <mergeCell ref="M113:N113"/>
    <mergeCell ref="O113:P113"/>
    <mergeCell ref="A114:D114"/>
    <mergeCell ref="G114:H114"/>
    <mergeCell ref="K114:L114"/>
    <mergeCell ref="M114:N114"/>
    <mergeCell ref="O114:P114"/>
    <mergeCell ref="A111:D111"/>
    <mergeCell ref="G111:H111"/>
    <mergeCell ref="K111:L111"/>
    <mergeCell ref="M111:N111"/>
    <mergeCell ref="O111:P111"/>
    <mergeCell ref="A112:D112"/>
    <mergeCell ref="G112:H112"/>
    <mergeCell ref="K112:L112"/>
    <mergeCell ref="M112:N112"/>
    <mergeCell ref="O112:P112"/>
    <mergeCell ref="A109:D109"/>
    <mergeCell ref="G109:H109"/>
    <mergeCell ref="K109:L109"/>
    <mergeCell ref="M109:N109"/>
    <mergeCell ref="O109:P109"/>
    <mergeCell ref="A110:D110"/>
    <mergeCell ref="G110:H110"/>
    <mergeCell ref="K110:L110"/>
    <mergeCell ref="M110:N110"/>
    <mergeCell ref="O110:P110"/>
    <mergeCell ref="A107:D107"/>
    <mergeCell ref="G107:H107"/>
    <mergeCell ref="K107:L107"/>
    <mergeCell ref="M107:N107"/>
    <mergeCell ref="O107:P107"/>
    <mergeCell ref="A108:D108"/>
    <mergeCell ref="G108:H108"/>
    <mergeCell ref="K108:L108"/>
    <mergeCell ref="M108:N108"/>
    <mergeCell ref="O108:P108"/>
    <mergeCell ref="A105:D105"/>
    <mergeCell ref="G105:H105"/>
    <mergeCell ref="K105:L105"/>
    <mergeCell ref="M105:N105"/>
    <mergeCell ref="O105:P105"/>
    <mergeCell ref="A106:D106"/>
    <mergeCell ref="G106:H106"/>
    <mergeCell ref="K106:L106"/>
    <mergeCell ref="M106:N106"/>
    <mergeCell ref="O106:P106"/>
    <mergeCell ref="A103:D103"/>
    <mergeCell ref="G103:H103"/>
    <mergeCell ref="K103:L103"/>
    <mergeCell ref="M103:N103"/>
    <mergeCell ref="O103:P103"/>
    <mergeCell ref="A104:D104"/>
    <mergeCell ref="G104:H104"/>
    <mergeCell ref="K104:L104"/>
    <mergeCell ref="M104:N104"/>
    <mergeCell ref="O104:P104"/>
    <mergeCell ref="A101:D101"/>
    <mergeCell ref="G101:H101"/>
    <mergeCell ref="K101:L101"/>
    <mergeCell ref="M101:N101"/>
    <mergeCell ref="O101:P101"/>
    <mergeCell ref="A102:D102"/>
    <mergeCell ref="G102:H102"/>
    <mergeCell ref="K102:L102"/>
    <mergeCell ref="M102:N102"/>
    <mergeCell ref="O102:P102"/>
    <mergeCell ref="A99:D100"/>
    <mergeCell ref="E99:F99"/>
    <mergeCell ref="G99:H99"/>
    <mergeCell ref="K99:L99"/>
    <mergeCell ref="M99:N99"/>
    <mergeCell ref="O99:P99"/>
    <mergeCell ref="G100:H100"/>
    <mergeCell ref="K100:L100"/>
    <mergeCell ref="M100:N100"/>
    <mergeCell ref="O100:P100"/>
    <mergeCell ref="C92:I92"/>
    <mergeCell ref="C93:I93"/>
    <mergeCell ref="C94:I94"/>
    <mergeCell ref="C95:I95"/>
    <mergeCell ref="A98:P98"/>
    <mergeCell ref="A87:C87"/>
    <mergeCell ref="D87:P87"/>
    <mergeCell ref="A88:C88"/>
    <mergeCell ref="D88:P88"/>
    <mergeCell ref="A89:P89"/>
    <mergeCell ref="A90:A91"/>
    <mergeCell ref="B90:B91"/>
    <mergeCell ref="C90:I91"/>
    <mergeCell ref="J90:J91"/>
    <mergeCell ref="A93:A95"/>
    <mergeCell ref="C96:I96"/>
    <mergeCell ref="A83:B83"/>
    <mergeCell ref="C83:N83"/>
    <mergeCell ref="O83:P83"/>
    <mergeCell ref="A85:P85"/>
    <mergeCell ref="A86:C86"/>
    <mergeCell ref="D86:P86"/>
    <mergeCell ref="A81:B81"/>
    <mergeCell ref="C81:N81"/>
    <mergeCell ref="O81:P81"/>
    <mergeCell ref="A82:B82"/>
    <mergeCell ref="C82:N82"/>
    <mergeCell ref="O82:P82"/>
    <mergeCell ref="A77:B77"/>
    <mergeCell ref="I77:J77"/>
    <mergeCell ref="A78:B78"/>
    <mergeCell ref="A79:P79"/>
    <mergeCell ref="A80:B80"/>
    <mergeCell ref="C80:N80"/>
    <mergeCell ref="O80:P80"/>
    <mergeCell ref="A73:B73"/>
    <mergeCell ref="I73:J73"/>
    <mergeCell ref="A74:B74"/>
    <mergeCell ref="I74:J74"/>
    <mergeCell ref="A75:B75"/>
    <mergeCell ref="A76:B76"/>
    <mergeCell ref="I76:J76"/>
    <mergeCell ref="A70:B70"/>
    <mergeCell ref="I70:J70"/>
    <mergeCell ref="A71:B71"/>
    <mergeCell ref="I71:J71"/>
    <mergeCell ref="A72:B72"/>
    <mergeCell ref="I72:J72"/>
    <mergeCell ref="A67:B67"/>
    <mergeCell ref="I67:J67"/>
    <mergeCell ref="A68:B68"/>
    <mergeCell ref="I68:J68"/>
    <mergeCell ref="A69:B69"/>
    <mergeCell ref="I69:J69"/>
    <mergeCell ref="A64:B64"/>
    <mergeCell ref="I64:J64"/>
    <mergeCell ref="A65:B65"/>
    <mergeCell ref="I65:J65"/>
    <mergeCell ref="A66:B66"/>
    <mergeCell ref="I66:J66"/>
    <mergeCell ref="A61:B61"/>
    <mergeCell ref="I61:J61"/>
    <mergeCell ref="A62:B62"/>
    <mergeCell ref="I62:J62"/>
    <mergeCell ref="A63:B63"/>
    <mergeCell ref="I63:J63"/>
    <mergeCell ref="A58:B58"/>
    <mergeCell ref="I58:J58"/>
    <mergeCell ref="A59:B59"/>
    <mergeCell ref="I59:J59"/>
    <mergeCell ref="A60:B60"/>
    <mergeCell ref="I60:J60"/>
    <mergeCell ref="A55:B55"/>
    <mergeCell ref="I55:J55"/>
    <mergeCell ref="A56:B56"/>
    <mergeCell ref="I56:J56"/>
    <mergeCell ref="A57:B57"/>
    <mergeCell ref="I57:J57"/>
    <mergeCell ref="A51:P51"/>
    <mergeCell ref="A52:B53"/>
    <mergeCell ref="C52:H52"/>
    <mergeCell ref="I52:J53"/>
    <mergeCell ref="A54:B54"/>
    <mergeCell ref="I54:J54"/>
    <mergeCell ref="A48:C48"/>
    <mergeCell ref="E48:F48"/>
    <mergeCell ref="G48:H48"/>
    <mergeCell ref="A49:C49"/>
    <mergeCell ref="E49:F49"/>
    <mergeCell ref="G49:H49"/>
    <mergeCell ref="A46:C46"/>
    <mergeCell ref="E46:F46"/>
    <mergeCell ref="G46:H46"/>
    <mergeCell ref="A47:C47"/>
    <mergeCell ref="E47:F47"/>
    <mergeCell ref="G47:H47"/>
    <mergeCell ref="A44:C44"/>
    <mergeCell ref="E44:F44"/>
    <mergeCell ref="G44:H44"/>
    <mergeCell ref="A45:C45"/>
    <mergeCell ref="E45:F45"/>
    <mergeCell ref="G45:H45"/>
    <mergeCell ref="A42:C42"/>
    <mergeCell ref="E42:F42"/>
    <mergeCell ref="G42:H42"/>
    <mergeCell ref="A43:C43"/>
    <mergeCell ref="E43:F43"/>
    <mergeCell ref="G43:H43"/>
    <mergeCell ref="A40:C40"/>
    <mergeCell ref="E40:F40"/>
    <mergeCell ref="G40:H40"/>
    <mergeCell ref="A41:C41"/>
    <mergeCell ref="E41:F41"/>
    <mergeCell ref="G41:H41"/>
    <mergeCell ref="A38:C39"/>
    <mergeCell ref="D38:F38"/>
    <mergeCell ref="G38:J38"/>
    <mergeCell ref="K38:M38"/>
    <mergeCell ref="N38:P38"/>
    <mergeCell ref="E39:F39"/>
    <mergeCell ref="G39:H39"/>
    <mergeCell ref="A35:B35"/>
    <mergeCell ref="G35:H35"/>
    <mergeCell ref="K35:L35"/>
    <mergeCell ref="M35:N35"/>
    <mergeCell ref="O35:P35"/>
    <mergeCell ref="A37:P37"/>
    <mergeCell ref="A33:B33"/>
    <mergeCell ref="G33:H33"/>
    <mergeCell ref="K33:L33"/>
    <mergeCell ref="M33:N33"/>
    <mergeCell ref="O33:P33"/>
    <mergeCell ref="A34:B34"/>
    <mergeCell ref="G34:H34"/>
    <mergeCell ref="K34:L34"/>
    <mergeCell ref="M34:N34"/>
    <mergeCell ref="O34:P34"/>
    <mergeCell ref="A31:B31"/>
    <mergeCell ref="G31:H31"/>
    <mergeCell ref="K31:L31"/>
    <mergeCell ref="M31:N31"/>
    <mergeCell ref="O31:P31"/>
    <mergeCell ref="A32:B32"/>
    <mergeCell ref="G32:H32"/>
    <mergeCell ref="K32:L32"/>
    <mergeCell ref="M32:N32"/>
    <mergeCell ref="O32:P32"/>
    <mergeCell ref="A29:B29"/>
    <mergeCell ref="G29:H29"/>
    <mergeCell ref="K29:L29"/>
    <mergeCell ref="M29:N29"/>
    <mergeCell ref="O29:P29"/>
    <mergeCell ref="A30:B30"/>
    <mergeCell ref="G30:H30"/>
    <mergeCell ref="K30:L30"/>
    <mergeCell ref="M30:N30"/>
    <mergeCell ref="O30:P30"/>
    <mergeCell ref="A27:B27"/>
    <mergeCell ref="G27:H27"/>
    <mergeCell ref="K27:L27"/>
    <mergeCell ref="M27:N27"/>
    <mergeCell ref="O27:P27"/>
    <mergeCell ref="A28:B28"/>
    <mergeCell ref="G28:H28"/>
    <mergeCell ref="K28:L28"/>
    <mergeCell ref="M28:N28"/>
    <mergeCell ref="O28:P28"/>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18:D18"/>
    <mergeCell ref="G18:H18"/>
    <mergeCell ref="K18:L18"/>
    <mergeCell ref="M18:N18"/>
    <mergeCell ref="O18:P18"/>
    <mergeCell ref="O21:P21"/>
    <mergeCell ref="A22:B22"/>
    <mergeCell ref="G22:H22"/>
    <mergeCell ref="K22:L22"/>
    <mergeCell ref="M22:N22"/>
    <mergeCell ref="O22:P22"/>
    <mergeCell ref="A19:P19"/>
    <mergeCell ref="A20:B21"/>
    <mergeCell ref="C20:F20"/>
    <mergeCell ref="G20:H20"/>
    <mergeCell ref="K20:L20"/>
    <mergeCell ref="M20:N20"/>
    <mergeCell ref="O20:P20"/>
    <mergeCell ref="G21:H21"/>
    <mergeCell ref="K21:L21"/>
    <mergeCell ref="M21:N21"/>
    <mergeCell ref="A16:D16"/>
    <mergeCell ref="G16:H16"/>
    <mergeCell ref="K16:L16"/>
    <mergeCell ref="M16:N16"/>
    <mergeCell ref="O16:P16"/>
    <mergeCell ref="A17:D17"/>
    <mergeCell ref="G17:H17"/>
    <mergeCell ref="K17:L17"/>
    <mergeCell ref="M17:N17"/>
    <mergeCell ref="O17:P17"/>
    <mergeCell ref="A14:D14"/>
    <mergeCell ref="G14:H14"/>
    <mergeCell ref="K14:L14"/>
    <mergeCell ref="M14:N14"/>
    <mergeCell ref="O14:P14"/>
    <mergeCell ref="A15:D15"/>
    <mergeCell ref="G15:H15"/>
    <mergeCell ref="K15:L15"/>
    <mergeCell ref="M15:N15"/>
    <mergeCell ref="O15:P15"/>
    <mergeCell ref="A9:P9"/>
    <mergeCell ref="A10:P10"/>
    <mergeCell ref="A11:P11"/>
    <mergeCell ref="A12:D13"/>
    <mergeCell ref="E12:F12"/>
    <mergeCell ref="G12:H12"/>
    <mergeCell ref="K12:L12"/>
    <mergeCell ref="M12:N12"/>
    <mergeCell ref="O12:P12"/>
    <mergeCell ref="G13:H13"/>
    <mergeCell ref="K13:L13"/>
    <mergeCell ref="M13:N13"/>
    <mergeCell ref="O13:P13"/>
    <mergeCell ref="N1:P1"/>
    <mergeCell ref="E2:J2"/>
    <mergeCell ref="D3:L3"/>
    <mergeCell ref="A6:C6"/>
    <mergeCell ref="D6:O6"/>
    <mergeCell ref="A7:C7"/>
    <mergeCell ref="D7:O7"/>
    <mergeCell ref="A8:C8"/>
    <mergeCell ref="D8:O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2"/>
  <sheetViews>
    <sheetView topLeftCell="A63" zoomScale="85" zoomScaleNormal="85" workbookViewId="0">
      <selection activeCell="B74" sqref="A58:XFD74"/>
    </sheetView>
  </sheetViews>
  <sheetFormatPr defaultRowHeight="14.4" x14ac:dyDescent="0.3"/>
  <sheetData>
    <row r="1" spans="1:16" ht="15.6" x14ac:dyDescent="0.3">
      <c r="A1" s="62"/>
      <c r="B1" s="62"/>
      <c r="C1" s="62"/>
      <c r="D1" s="62"/>
      <c r="E1" s="62"/>
      <c r="F1" s="62"/>
      <c r="G1" s="62"/>
      <c r="H1" s="62"/>
      <c r="I1" s="62"/>
      <c r="J1" s="62"/>
      <c r="K1" s="62"/>
      <c r="L1" s="62"/>
      <c r="M1" s="62"/>
      <c r="N1" s="1239" t="s">
        <v>68</v>
      </c>
      <c r="O1" s="1239"/>
      <c r="P1" s="1239"/>
    </row>
    <row r="2" spans="1:16" ht="17.399999999999999" x14ac:dyDescent="0.3">
      <c r="A2" s="62"/>
      <c r="B2" s="62"/>
      <c r="C2" s="62"/>
      <c r="D2" s="62"/>
      <c r="E2" s="1240" t="s">
        <v>30</v>
      </c>
      <c r="F2" s="1240"/>
      <c r="G2" s="1240"/>
      <c r="H2" s="1240"/>
      <c r="I2" s="1240"/>
      <c r="J2" s="1240"/>
      <c r="K2" s="62"/>
      <c r="L2" s="62"/>
      <c r="M2" s="62"/>
      <c r="N2" s="62"/>
      <c r="O2" s="62"/>
      <c r="P2" s="62"/>
    </row>
    <row r="3" spans="1:16" ht="17.399999999999999" x14ac:dyDescent="0.3">
      <c r="A3" s="62"/>
      <c r="B3" s="62"/>
      <c r="C3" s="62"/>
      <c r="D3" s="1240" t="s">
        <v>74</v>
      </c>
      <c r="E3" s="1240"/>
      <c r="F3" s="1240"/>
      <c r="G3" s="1240"/>
      <c r="H3" s="1240"/>
      <c r="I3" s="1240"/>
      <c r="J3" s="1240"/>
      <c r="K3" s="1240"/>
      <c r="L3" s="1240"/>
      <c r="M3" s="62"/>
      <c r="N3" s="62"/>
      <c r="O3" s="62"/>
      <c r="P3" s="62"/>
    </row>
    <row r="4" spans="1:16" ht="17.399999999999999" x14ac:dyDescent="0.3">
      <c r="A4" s="62"/>
      <c r="B4" s="62"/>
      <c r="C4" s="62"/>
      <c r="D4" s="589"/>
      <c r="E4" s="589"/>
      <c r="F4" s="589"/>
      <c r="G4" s="589"/>
      <c r="H4" s="589"/>
      <c r="I4" s="589"/>
      <c r="J4" s="589"/>
      <c r="K4" s="589"/>
      <c r="L4" s="589"/>
      <c r="M4" s="62"/>
      <c r="N4" s="62"/>
      <c r="O4" s="62"/>
      <c r="P4" s="62"/>
    </row>
    <row r="5" spans="1:16" ht="15.6" x14ac:dyDescent="0.3">
      <c r="A5" s="62"/>
      <c r="B5" s="62"/>
      <c r="C5" s="62"/>
      <c r="D5" s="62"/>
      <c r="E5" s="62"/>
      <c r="F5" s="62"/>
      <c r="G5" s="62"/>
      <c r="H5" s="62"/>
      <c r="I5" s="62"/>
      <c r="J5" s="62"/>
      <c r="K5" s="62"/>
      <c r="L5" s="62"/>
      <c r="M5" s="62"/>
      <c r="N5" s="62"/>
      <c r="O5" s="62"/>
      <c r="P5" s="588" t="s">
        <v>0</v>
      </c>
    </row>
    <row r="6" spans="1:16" ht="15.6" x14ac:dyDescent="0.3">
      <c r="A6" s="1241" t="s">
        <v>31</v>
      </c>
      <c r="B6" s="1241"/>
      <c r="C6" s="1241"/>
      <c r="D6" s="1242" t="s">
        <v>229</v>
      </c>
      <c r="E6" s="1243"/>
      <c r="F6" s="1243"/>
      <c r="G6" s="1243"/>
      <c r="H6" s="1243"/>
      <c r="I6" s="1243"/>
      <c r="J6" s="1243"/>
      <c r="K6" s="1243"/>
      <c r="L6" s="1243"/>
      <c r="M6" s="1243"/>
      <c r="N6" s="1243"/>
      <c r="O6" s="1244"/>
      <c r="P6" s="576">
        <v>1</v>
      </c>
    </row>
    <row r="7" spans="1:16" ht="15.6" x14ac:dyDescent="0.3">
      <c r="A7" s="1241" t="s">
        <v>32</v>
      </c>
      <c r="B7" s="1241"/>
      <c r="C7" s="1241"/>
      <c r="D7" s="1245" t="s">
        <v>230</v>
      </c>
      <c r="E7" s="1245"/>
      <c r="F7" s="1245"/>
      <c r="G7" s="1245"/>
      <c r="H7" s="1245"/>
      <c r="I7" s="1245"/>
      <c r="J7" s="1245"/>
      <c r="K7" s="1245"/>
      <c r="L7" s="1245"/>
      <c r="M7" s="1245"/>
      <c r="N7" s="1245"/>
      <c r="O7" s="1245"/>
      <c r="P7" s="66" t="s">
        <v>77</v>
      </c>
    </row>
    <row r="8" spans="1:16" ht="15.6" x14ac:dyDescent="0.3">
      <c r="A8" s="1241" t="s">
        <v>33</v>
      </c>
      <c r="B8" s="1241"/>
      <c r="C8" s="1241"/>
      <c r="D8" s="1251"/>
      <c r="E8" s="1252"/>
      <c r="F8" s="1252"/>
      <c r="G8" s="1252"/>
      <c r="H8" s="1252"/>
      <c r="I8" s="1252"/>
      <c r="J8" s="1252"/>
      <c r="K8" s="1252"/>
      <c r="L8" s="1252"/>
      <c r="M8" s="1252"/>
      <c r="N8" s="1252"/>
      <c r="O8" s="1253"/>
      <c r="P8" s="66"/>
    </row>
    <row r="9" spans="1:16" ht="15.6" x14ac:dyDescent="0.3">
      <c r="A9" s="62"/>
      <c r="B9" s="62"/>
      <c r="C9" s="62"/>
      <c r="D9" s="62"/>
      <c r="E9" s="62"/>
      <c r="F9" s="62"/>
      <c r="G9" s="62"/>
      <c r="H9" s="62"/>
      <c r="I9" s="62"/>
      <c r="J9" s="62"/>
      <c r="K9" s="62"/>
      <c r="L9" s="62"/>
      <c r="M9" s="62"/>
      <c r="N9" s="62"/>
      <c r="O9" s="62"/>
      <c r="P9" s="62"/>
    </row>
    <row r="10" spans="1:16" ht="15.6" x14ac:dyDescent="0.3">
      <c r="A10" s="1251" t="s">
        <v>34</v>
      </c>
      <c r="B10" s="1252"/>
      <c r="C10" s="1252"/>
      <c r="D10" s="1252"/>
      <c r="E10" s="1252"/>
      <c r="F10" s="1252"/>
      <c r="G10" s="1252"/>
      <c r="H10" s="1252"/>
      <c r="I10" s="1252"/>
      <c r="J10" s="1252"/>
      <c r="K10" s="1252"/>
      <c r="L10" s="1252"/>
      <c r="M10" s="1252"/>
      <c r="N10" s="1252"/>
      <c r="O10" s="1252"/>
      <c r="P10" s="1253"/>
    </row>
    <row r="11" spans="1:16" ht="15.6" x14ac:dyDescent="0.3">
      <c r="A11" s="543"/>
      <c r="B11" s="543"/>
      <c r="C11" s="543"/>
      <c r="D11" s="543"/>
      <c r="E11" s="543"/>
      <c r="F11" s="543"/>
      <c r="G11" s="543"/>
      <c r="H11" s="543"/>
      <c r="I11" s="543"/>
      <c r="J11" s="543"/>
      <c r="K11" s="543"/>
      <c r="L11" s="543"/>
      <c r="M11" s="543"/>
      <c r="N11" s="543"/>
      <c r="O11" s="543"/>
      <c r="P11" s="543"/>
    </row>
    <row r="12" spans="1:16" ht="15.6" x14ac:dyDescent="0.3">
      <c r="A12" s="1254" t="s">
        <v>1</v>
      </c>
      <c r="B12" s="1255"/>
      <c r="C12" s="1255"/>
      <c r="D12" s="1256"/>
      <c r="E12" s="1246" t="s">
        <v>0</v>
      </c>
      <c r="F12" s="1247"/>
      <c r="G12" s="1260">
        <v>2022</v>
      </c>
      <c r="H12" s="1260"/>
      <c r="I12" s="580">
        <v>2023</v>
      </c>
      <c r="J12" s="580">
        <v>2024</v>
      </c>
      <c r="K12" s="1261">
        <v>2025</v>
      </c>
      <c r="L12" s="1261"/>
      <c r="M12" s="1261">
        <v>2026</v>
      </c>
      <c r="N12" s="1261"/>
      <c r="O12" s="1261">
        <v>2027</v>
      </c>
      <c r="P12" s="1261"/>
    </row>
    <row r="13" spans="1:16" ht="15.6" x14ac:dyDescent="0.3">
      <c r="A13" s="1257"/>
      <c r="B13" s="1258"/>
      <c r="C13" s="1258"/>
      <c r="D13" s="1259"/>
      <c r="E13" s="576" t="s">
        <v>35</v>
      </c>
      <c r="F13" s="583" t="s">
        <v>36</v>
      </c>
      <c r="G13" s="1246" t="s">
        <v>11</v>
      </c>
      <c r="H13" s="1247"/>
      <c r="I13" s="576" t="s">
        <v>11</v>
      </c>
      <c r="J13" s="576" t="s">
        <v>12</v>
      </c>
      <c r="K13" s="1246" t="s">
        <v>13</v>
      </c>
      <c r="L13" s="1247"/>
      <c r="M13" s="1246" t="s">
        <v>14</v>
      </c>
      <c r="N13" s="1247"/>
      <c r="O13" s="1246" t="s">
        <v>14</v>
      </c>
      <c r="P13" s="1247"/>
    </row>
    <row r="14" spans="1:16" ht="15.6" x14ac:dyDescent="0.3">
      <c r="A14" s="1248" t="s">
        <v>37</v>
      </c>
      <c r="B14" s="1248"/>
      <c r="C14" s="1248"/>
      <c r="D14" s="1248"/>
      <c r="E14" s="576">
        <v>4</v>
      </c>
      <c r="F14" s="576"/>
      <c r="G14" s="1249">
        <f>G15+G16+G17</f>
        <v>485</v>
      </c>
      <c r="H14" s="1250"/>
      <c r="I14" s="579">
        <f>I15+I16+I17</f>
        <v>515.29999999999995</v>
      </c>
      <c r="J14" s="579">
        <f>J15+J16+J17</f>
        <v>10000</v>
      </c>
      <c r="K14" s="1249">
        <f>K15+K16+K17</f>
        <v>10000</v>
      </c>
      <c r="L14" s="1250"/>
      <c r="M14" s="1249">
        <f>M15+M16+M17</f>
        <v>10000</v>
      </c>
      <c r="N14" s="1250"/>
      <c r="O14" s="1249">
        <f>O15+O16+O17</f>
        <v>10000</v>
      </c>
      <c r="P14" s="1250"/>
    </row>
    <row r="15" spans="1:16" ht="15.6" x14ac:dyDescent="0.3">
      <c r="A15" s="1241" t="s">
        <v>80</v>
      </c>
      <c r="B15" s="1241"/>
      <c r="C15" s="1241"/>
      <c r="D15" s="1241"/>
      <c r="E15" s="576"/>
      <c r="F15" s="576">
        <v>22</v>
      </c>
      <c r="G15" s="1246">
        <f>G80</f>
        <v>485</v>
      </c>
      <c r="H15" s="1247"/>
      <c r="I15" s="577">
        <f>I80</f>
        <v>515.29999999999995</v>
      </c>
      <c r="J15" s="577">
        <f>J80</f>
        <v>550</v>
      </c>
      <c r="K15" s="1262">
        <f>K80</f>
        <v>550</v>
      </c>
      <c r="L15" s="1262"/>
      <c r="M15" s="1262">
        <f>M80</f>
        <v>550</v>
      </c>
      <c r="N15" s="1262"/>
      <c r="O15" s="1262">
        <f>O80</f>
        <v>550</v>
      </c>
      <c r="P15" s="1262"/>
    </row>
    <row r="16" spans="1:16" ht="15.6" x14ac:dyDescent="0.3">
      <c r="A16" s="1241" t="s">
        <v>82</v>
      </c>
      <c r="B16" s="1241"/>
      <c r="C16" s="1241"/>
      <c r="D16" s="1241"/>
      <c r="E16" s="576"/>
      <c r="F16" s="576">
        <v>28</v>
      </c>
      <c r="G16" s="1263">
        <f>G82+G86</f>
        <v>0</v>
      </c>
      <c r="H16" s="1263"/>
      <c r="I16" s="577">
        <f>I82+I86</f>
        <v>0</v>
      </c>
      <c r="J16" s="577">
        <f>J82+J86</f>
        <v>9390</v>
      </c>
      <c r="K16" s="1262">
        <f>K82+K86</f>
        <v>9390</v>
      </c>
      <c r="L16" s="1263"/>
      <c r="M16" s="1262">
        <f>M82+M86</f>
        <v>9390</v>
      </c>
      <c r="N16" s="1263"/>
      <c r="O16" s="1262">
        <f>O82+O86</f>
        <v>9390</v>
      </c>
      <c r="P16" s="1263"/>
    </row>
    <row r="17" spans="1:16" ht="15.6" x14ac:dyDescent="0.3">
      <c r="A17" s="1241" t="s">
        <v>83</v>
      </c>
      <c r="B17" s="1241"/>
      <c r="C17" s="1241"/>
      <c r="D17" s="1241"/>
      <c r="E17" s="576"/>
      <c r="F17" s="576">
        <v>31</v>
      </c>
      <c r="G17" s="1263">
        <f>G84</f>
        <v>0</v>
      </c>
      <c r="H17" s="1263"/>
      <c r="I17" s="577">
        <f>I84</f>
        <v>0</v>
      </c>
      <c r="J17" s="577">
        <f>J84</f>
        <v>60</v>
      </c>
      <c r="K17" s="1262">
        <f>K84</f>
        <v>60</v>
      </c>
      <c r="L17" s="1263"/>
      <c r="M17" s="1262">
        <f>M84</f>
        <v>60</v>
      </c>
      <c r="N17" s="1263"/>
      <c r="O17" s="1262">
        <f>O84</f>
        <v>60</v>
      </c>
      <c r="P17" s="1263"/>
    </row>
    <row r="18" spans="1:16" ht="15.6" x14ac:dyDescent="0.3">
      <c r="A18" s="62"/>
      <c r="B18" s="62"/>
      <c r="C18" s="62"/>
      <c r="D18" s="62"/>
      <c r="E18" s="62"/>
      <c r="F18" s="62"/>
      <c r="G18" s="62"/>
      <c r="H18" s="62"/>
      <c r="I18" s="62"/>
      <c r="J18" s="62"/>
      <c r="K18" s="62"/>
      <c r="L18" s="62"/>
      <c r="M18" s="62"/>
      <c r="N18" s="62"/>
      <c r="O18" s="62"/>
      <c r="P18" s="62"/>
    </row>
    <row r="19" spans="1:16" ht="15.6" x14ac:dyDescent="0.3">
      <c r="A19" s="1254" t="s">
        <v>1</v>
      </c>
      <c r="B19" s="1256"/>
      <c r="C19" s="1264" t="s">
        <v>0</v>
      </c>
      <c r="D19" s="1264"/>
      <c r="E19" s="1264"/>
      <c r="F19" s="1264"/>
      <c r="G19" s="1263">
        <v>2022</v>
      </c>
      <c r="H19" s="1263"/>
      <c r="I19" s="576">
        <v>2023</v>
      </c>
      <c r="J19" s="576">
        <v>2024</v>
      </c>
      <c r="K19" s="1263">
        <v>2025</v>
      </c>
      <c r="L19" s="1263"/>
      <c r="M19" s="1263">
        <v>2026</v>
      </c>
      <c r="N19" s="1263"/>
      <c r="O19" s="1263">
        <v>2027</v>
      </c>
      <c r="P19" s="1263"/>
    </row>
    <row r="20" spans="1:16" ht="15.6" x14ac:dyDescent="0.3">
      <c r="A20" s="1257"/>
      <c r="B20" s="1259"/>
      <c r="C20" s="576" t="s">
        <v>61</v>
      </c>
      <c r="D20" s="576" t="s">
        <v>62</v>
      </c>
      <c r="E20" s="576" t="s">
        <v>35</v>
      </c>
      <c r="F20" s="583" t="s">
        <v>36</v>
      </c>
      <c r="G20" s="1246" t="s">
        <v>11</v>
      </c>
      <c r="H20" s="1247"/>
      <c r="I20" s="576" t="s">
        <v>11</v>
      </c>
      <c r="J20" s="576" t="s">
        <v>12</v>
      </c>
      <c r="K20" s="1246" t="s">
        <v>13</v>
      </c>
      <c r="L20" s="1247"/>
      <c r="M20" s="1246" t="s">
        <v>14</v>
      </c>
      <c r="N20" s="1247"/>
      <c r="O20" s="1246" t="s">
        <v>14</v>
      </c>
      <c r="P20" s="1247"/>
    </row>
    <row r="21" spans="1:16" ht="15.6" x14ac:dyDescent="0.3">
      <c r="A21" s="1265" t="s">
        <v>63</v>
      </c>
      <c r="B21" s="1266"/>
      <c r="C21" s="70"/>
      <c r="D21" s="70"/>
      <c r="E21" s="70"/>
      <c r="F21" s="70"/>
      <c r="G21" s="1267">
        <f>G28</f>
        <v>485</v>
      </c>
      <c r="H21" s="1267"/>
      <c r="I21" s="587">
        <f>I28</f>
        <v>515.29999999999995</v>
      </c>
      <c r="J21" s="587">
        <f>J28</f>
        <v>10000</v>
      </c>
      <c r="K21" s="1267">
        <f>K28</f>
        <v>10000</v>
      </c>
      <c r="L21" s="1267"/>
      <c r="M21" s="1267">
        <f>M28</f>
        <v>10000</v>
      </c>
      <c r="N21" s="1267"/>
      <c r="O21" s="1267">
        <f>O28</f>
        <v>10000</v>
      </c>
      <c r="P21" s="1267"/>
    </row>
    <row r="22" spans="1:16" ht="15.6" x14ac:dyDescent="0.3">
      <c r="A22" s="1268" t="s">
        <v>64</v>
      </c>
      <c r="B22" s="1269"/>
      <c r="C22" s="72">
        <v>2</v>
      </c>
      <c r="D22" s="70"/>
      <c r="E22" s="70"/>
      <c r="F22" s="70"/>
      <c r="G22" s="1270"/>
      <c r="H22" s="1270"/>
      <c r="I22" s="586"/>
      <c r="J22" s="74"/>
      <c r="K22" s="1270"/>
      <c r="L22" s="1270"/>
      <c r="M22" s="1270"/>
      <c r="N22" s="1270"/>
      <c r="O22" s="1270"/>
      <c r="P22" s="1270"/>
    </row>
    <row r="23" spans="1:16" ht="15.6" x14ac:dyDescent="0.3">
      <c r="A23" s="1264"/>
      <c r="B23" s="1264"/>
      <c r="C23" s="70"/>
      <c r="D23" s="70"/>
      <c r="E23" s="70"/>
      <c r="F23" s="70"/>
      <c r="G23" s="1270"/>
      <c r="H23" s="1270"/>
      <c r="I23" s="586"/>
      <c r="J23" s="74"/>
      <c r="K23" s="1270"/>
      <c r="L23" s="1270"/>
      <c r="M23" s="1270"/>
      <c r="N23" s="1270"/>
      <c r="O23" s="1270"/>
      <c r="P23" s="1270"/>
    </row>
    <row r="24" spans="1:16" ht="15.6" x14ac:dyDescent="0.3">
      <c r="A24" s="1264"/>
      <c r="B24" s="1264"/>
      <c r="C24" s="70"/>
      <c r="D24" s="70"/>
      <c r="E24" s="70"/>
      <c r="F24" s="70"/>
      <c r="G24" s="1270"/>
      <c r="H24" s="1270"/>
      <c r="I24" s="586"/>
      <c r="J24" s="74"/>
      <c r="K24" s="1270"/>
      <c r="L24" s="1270"/>
      <c r="M24" s="1270"/>
      <c r="N24" s="1270"/>
      <c r="O24" s="1270"/>
      <c r="P24" s="1270"/>
    </row>
    <row r="25" spans="1:16" ht="15.6" x14ac:dyDescent="0.3">
      <c r="A25" s="1268" t="s">
        <v>65</v>
      </c>
      <c r="B25" s="1269"/>
      <c r="C25" s="72">
        <v>2</v>
      </c>
      <c r="D25" s="70"/>
      <c r="E25" s="70"/>
      <c r="F25" s="70"/>
      <c r="G25" s="1270"/>
      <c r="H25" s="1270"/>
      <c r="I25" s="586"/>
      <c r="J25" s="74"/>
      <c r="K25" s="1270" t="s">
        <v>231</v>
      </c>
      <c r="L25" s="1270"/>
      <c r="M25" s="1270"/>
      <c r="N25" s="1270"/>
      <c r="O25" s="1270"/>
      <c r="P25" s="1270"/>
    </row>
    <row r="26" spans="1:16" ht="15.6" x14ac:dyDescent="0.3">
      <c r="A26" s="1264"/>
      <c r="B26" s="1264"/>
      <c r="C26" s="70"/>
      <c r="D26" s="70"/>
      <c r="E26" s="70"/>
      <c r="F26" s="70"/>
      <c r="G26" s="1270"/>
      <c r="H26" s="1270"/>
      <c r="I26" s="586"/>
      <c r="J26" s="74"/>
      <c r="K26" s="1270"/>
      <c r="L26" s="1270"/>
      <c r="M26" s="1270"/>
      <c r="N26" s="1270"/>
      <c r="O26" s="1270"/>
      <c r="P26" s="1270"/>
    </row>
    <row r="27" spans="1:16" ht="15.6" x14ac:dyDescent="0.3">
      <c r="A27" s="1271"/>
      <c r="B27" s="1272"/>
      <c r="C27" s="70"/>
      <c r="D27" s="70"/>
      <c r="E27" s="70"/>
      <c r="F27" s="70"/>
      <c r="G27" s="1273"/>
      <c r="H27" s="1274"/>
      <c r="I27" s="586"/>
      <c r="J27" s="74"/>
      <c r="K27" s="1273"/>
      <c r="L27" s="1274"/>
      <c r="M27" s="1273"/>
      <c r="N27" s="1274"/>
      <c r="O27" s="1273"/>
      <c r="P27" s="1274"/>
    </row>
    <row r="28" spans="1:16" ht="15.6" x14ac:dyDescent="0.3">
      <c r="A28" s="1268" t="s">
        <v>66</v>
      </c>
      <c r="B28" s="1269"/>
      <c r="C28" s="75">
        <v>1</v>
      </c>
      <c r="D28" s="70"/>
      <c r="E28" s="75" t="s">
        <v>232</v>
      </c>
      <c r="F28" s="70">
        <v>10</v>
      </c>
      <c r="G28" s="1273">
        <f>G14</f>
        <v>485</v>
      </c>
      <c r="H28" s="1274"/>
      <c r="I28" s="585">
        <f>I14</f>
        <v>515.29999999999995</v>
      </c>
      <c r="J28" s="585">
        <f>J14</f>
        <v>10000</v>
      </c>
      <c r="K28" s="1273">
        <f>K14</f>
        <v>10000</v>
      </c>
      <c r="L28" s="1274"/>
      <c r="M28" s="1273">
        <f>M14</f>
        <v>10000</v>
      </c>
      <c r="N28" s="1274"/>
      <c r="O28" s="1273">
        <f>O14</f>
        <v>10000</v>
      </c>
      <c r="P28" s="1274"/>
    </row>
    <row r="29" spans="1:16" ht="15.6" x14ac:dyDescent="0.3">
      <c r="A29" s="1271"/>
      <c r="B29" s="1272"/>
      <c r="C29" s="70"/>
      <c r="D29" s="70"/>
      <c r="E29" s="70"/>
      <c r="F29" s="70"/>
      <c r="G29" s="1246"/>
      <c r="H29" s="1247"/>
      <c r="I29" s="576"/>
      <c r="J29" s="70"/>
      <c r="K29" s="1271"/>
      <c r="L29" s="1272"/>
      <c r="M29" s="1271"/>
      <c r="N29" s="1272"/>
      <c r="O29" s="1271"/>
      <c r="P29" s="1272"/>
    </row>
    <row r="30" spans="1:16" ht="15.6" x14ac:dyDescent="0.3">
      <c r="A30" s="62"/>
      <c r="B30" s="62"/>
      <c r="C30" s="62"/>
      <c r="D30" s="62"/>
      <c r="E30" s="62"/>
      <c r="F30" s="62"/>
      <c r="G30" s="62"/>
      <c r="H30" s="62"/>
      <c r="I30" s="62"/>
      <c r="J30" s="62"/>
      <c r="K30" s="62"/>
      <c r="L30" s="62"/>
      <c r="M30" s="62"/>
      <c r="N30" s="62"/>
      <c r="O30" s="62"/>
      <c r="P30" s="62"/>
    </row>
    <row r="31" spans="1:16" ht="15.6" x14ac:dyDescent="0.3">
      <c r="A31" s="1275" t="s">
        <v>60</v>
      </c>
      <c r="B31" s="1276"/>
      <c r="C31" s="1276"/>
      <c r="D31" s="1276"/>
      <c r="E31" s="1276"/>
      <c r="F31" s="1276"/>
      <c r="G31" s="1276"/>
      <c r="H31" s="1276"/>
      <c r="I31" s="1276"/>
      <c r="J31" s="1276"/>
      <c r="K31" s="1276"/>
      <c r="L31" s="1276"/>
      <c r="M31" s="1276"/>
      <c r="N31" s="1276"/>
      <c r="O31" s="1276"/>
      <c r="P31" s="1277"/>
    </row>
    <row r="32" spans="1:16" ht="15.6" x14ac:dyDescent="0.3">
      <c r="A32" s="1263" t="s">
        <v>1</v>
      </c>
      <c r="B32" s="1263"/>
      <c r="C32" s="1263"/>
      <c r="D32" s="1263" t="s">
        <v>0</v>
      </c>
      <c r="E32" s="1263"/>
      <c r="F32" s="1263"/>
      <c r="G32" s="1263" t="s">
        <v>71</v>
      </c>
      <c r="H32" s="1263"/>
      <c r="I32" s="1263"/>
      <c r="J32" s="1263"/>
      <c r="K32" s="1263" t="s">
        <v>69</v>
      </c>
      <c r="L32" s="1263"/>
      <c r="M32" s="1263"/>
      <c r="N32" s="1263" t="s">
        <v>72</v>
      </c>
      <c r="O32" s="1263"/>
      <c r="P32" s="1263"/>
    </row>
    <row r="33" spans="1:16" ht="61.2" x14ac:dyDescent="0.3">
      <c r="A33" s="1263"/>
      <c r="B33" s="1263"/>
      <c r="C33" s="1263"/>
      <c r="D33" s="576" t="s">
        <v>35</v>
      </c>
      <c r="E33" s="1278" t="s">
        <v>53</v>
      </c>
      <c r="F33" s="1278"/>
      <c r="G33" s="1279" t="s">
        <v>50</v>
      </c>
      <c r="H33" s="1279"/>
      <c r="I33" s="584" t="s">
        <v>51</v>
      </c>
      <c r="J33" s="584" t="s">
        <v>52</v>
      </c>
      <c r="K33" s="584" t="s">
        <v>50</v>
      </c>
      <c r="L33" s="584" t="s">
        <v>51</v>
      </c>
      <c r="M33" s="584" t="s">
        <v>52</v>
      </c>
      <c r="N33" s="584" t="s">
        <v>50</v>
      </c>
      <c r="O33" s="584" t="s">
        <v>51</v>
      </c>
      <c r="P33" s="584" t="s">
        <v>52</v>
      </c>
    </row>
    <row r="34" spans="1:16" ht="16.2" x14ac:dyDescent="0.3">
      <c r="A34" s="1241" t="s">
        <v>9</v>
      </c>
      <c r="B34" s="1241"/>
      <c r="C34" s="1241"/>
      <c r="D34" s="70"/>
      <c r="E34" s="1263"/>
      <c r="F34" s="1263"/>
      <c r="G34" s="1286">
        <f>G35</f>
        <v>10000</v>
      </c>
      <c r="H34" s="1287"/>
      <c r="I34" s="78"/>
      <c r="J34" s="78"/>
      <c r="K34" s="79">
        <f>K35</f>
        <v>10000</v>
      </c>
      <c r="L34" s="78"/>
      <c r="M34" s="78"/>
      <c r="N34" s="79">
        <f>N35</f>
        <v>10000</v>
      </c>
      <c r="O34" s="78"/>
      <c r="P34" s="78"/>
    </row>
    <row r="35" spans="1:16" ht="15.6" x14ac:dyDescent="0.3">
      <c r="A35" s="1288" t="s">
        <v>233</v>
      </c>
      <c r="B35" s="1288"/>
      <c r="C35" s="1288"/>
      <c r="D35" s="581" t="s">
        <v>58</v>
      </c>
      <c r="E35" s="1289"/>
      <c r="F35" s="1289"/>
      <c r="G35" s="1290">
        <f>G40</f>
        <v>10000</v>
      </c>
      <c r="H35" s="1289"/>
      <c r="I35" s="581"/>
      <c r="J35" s="581"/>
      <c r="K35" s="582">
        <f>K40</f>
        <v>10000</v>
      </c>
      <c r="L35" s="581"/>
      <c r="M35" s="581"/>
      <c r="N35" s="582">
        <f>N40</f>
        <v>10000</v>
      </c>
      <c r="O35" s="581"/>
      <c r="P35" s="581"/>
    </row>
    <row r="36" spans="1:16" ht="15.6" x14ac:dyDescent="0.3">
      <c r="A36" s="1280" t="s">
        <v>55</v>
      </c>
      <c r="B36" s="1281"/>
      <c r="C36" s="1282"/>
      <c r="D36" s="581" t="s">
        <v>59</v>
      </c>
      <c r="E36" s="1283"/>
      <c r="F36" s="1284"/>
      <c r="G36" s="1283"/>
      <c r="H36" s="1284"/>
      <c r="I36" s="581"/>
      <c r="J36" s="581"/>
      <c r="K36" s="581"/>
      <c r="L36" s="581"/>
      <c r="M36" s="581"/>
      <c r="N36" s="581"/>
      <c r="O36" s="581"/>
      <c r="P36" s="581"/>
    </row>
    <row r="37" spans="1:16" ht="15.6" x14ac:dyDescent="0.3">
      <c r="A37" s="1283"/>
      <c r="B37" s="1285"/>
      <c r="C37" s="1284"/>
      <c r="D37" s="581"/>
      <c r="E37" s="1283"/>
      <c r="F37" s="1284"/>
      <c r="G37" s="1283"/>
      <c r="H37" s="1284"/>
      <c r="I37" s="581"/>
      <c r="J37" s="581"/>
      <c r="K37" s="581"/>
      <c r="L37" s="581"/>
      <c r="M37" s="581"/>
      <c r="N37" s="581"/>
      <c r="O37" s="581"/>
      <c r="P37" s="581"/>
    </row>
    <row r="38" spans="1:16" ht="15.6" x14ac:dyDescent="0.3">
      <c r="A38" s="1280"/>
      <c r="B38" s="1281"/>
      <c r="C38" s="1282"/>
      <c r="D38" s="581"/>
      <c r="E38" s="1283"/>
      <c r="F38" s="1284"/>
      <c r="G38" s="1283"/>
      <c r="H38" s="1284"/>
      <c r="I38" s="581"/>
      <c r="J38" s="581"/>
      <c r="K38" s="581"/>
      <c r="L38" s="581"/>
      <c r="M38" s="581"/>
      <c r="N38" s="581"/>
      <c r="O38" s="581"/>
      <c r="P38" s="581"/>
    </row>
    <row r="39" spans="1:16" ht="15.6" x14ac:dyDescent="0.3">
      <c r="A39" s="1241"/>
      <c r="B39" s="1241"/>
      <c r="C39" s="1241"/>
      <c r="D39" s="70"/>
      <c r="E39" s="1263"/>
      <c r="F39" s="1263"/>
      <c r="G39" s="1263"/>
      <c r="H39" s="1263"/>
      <c r="I39" s="576"/>
      <c r="J39" s="576"/>
      <c r="K39" s="576"/>
      <c r="L39" s="576"/>
      <c r="M39" s="576"/>
      <c r="N39" s="576"/>
      <c r="O39" s="576"/>
      <c r="P39" s="576"/>
    </row>
    <row r="40" spans="1:16" ht="16.2" x14ac:dyDescent="0.3">
      <c r="A40" s="1241" t="s">
        <v>9</v>
      </c>
      <c r="B40" s="1241"/>
      <c r="C40" s="1241"/>
      <c r="D40" s="70"/>
      <c r="E40" s="1263"/>
      <c r="F40" s="1263"/>
      <c r="G40" s="1286">
        <f>G42</f>
        <v>10000</v>
      </c>
      <c r="H40" s="1287"/>
      <c r="I40" s="78"/>
      <c r="J40" s="78"/>
      <c r="K40" s="79">
        <f>K42</f>
        <v>10000</v>
      </c>
      <c r="L40" s="78"/>
      <c r="M40" s="78"/>
      <c r="N40" s="79">
        <f>N42</f>
        <v>10000</v>
      </c>
      <c r="O40" s="78"/>
      <c r="P40" s="78"/>
    </row>
    <row r="41" spans="1:16" ht="15.6" x14ac:dyDescent="0.3">
      <c r="A41" s="1288" t="s">
        <v>56</v>
      </c>
      <c r="B41" s="1288"/>
      <c r="C41" s="1288"/>
      <c r="D41" s="581"/>
      <c r="E41" s="1289"/>
      <c r="F41" s="1289"/>
      <c r="G41" s="1289"/>
      <c r="H41" s="1289"/>
      <c r="I41" s="581"/>
      <c r="J41" s="581"/>
      <c r="K41" s="581"/>
      <c r="L41" s="581"/>
      <c r="M41" s="581"/>
      <c r="N41" s="581"/>
      <c r="O41" s="581"/>
      <c r="P41" s="581"/>
    </row>
    <row r="42" spans="1:16" ht="15.6" x14ac:dyDescent="0.3">
      <c r="A42" s="1288" t="s">
        <v>57</v>
      </c>
      <c r="B42" s="1288"/>
      <c r="C42" s="1288"/>
      <c r="D42" s="581">
        <v>4</v>
      </c>
      <c r="E42" s="1289">
        <v>1</v>
      </c>
      <c r="F42" s="1289"/>
      <c r="G42" s="1290">
        <f>K28</f>
        <v>10000</v>
      </c>
      <c r="H42" s="1289"/>
      <c r="I42" s="581"/>
      <c r="J42" s="581"/>
      <c r="K42" s="582">
        <f>M28</f>
        <v>10000</v>
      </c>
      <c r="L42" s="581"/>
      <c r="M42" s="581"/>
      <c r="N42" s="582">
        <f>O28</f>
        <v>10000</v>
      </c>
      <c r="O42" s="581"/>
      <c r="P42" s="581"/>
    </row>
    <row r="43" spans="1:16" ht="15.6" x14ac:dyDescent="0.3">
      <c r="A43" s="1241"/>
      <c r="B43" s="1241"/>
      <c r="C43" s="1241"/>
      <c r="D43" s="70"/>
      <c r="E43" s="1263"/>
      <c r="F43" s="1263"/>
      <c r="G43" s="1263"/>
      <c r="H43" s="1263"/>
      <c r="I43" s="576"/>
      <c r="J43" s="576"/>
      <c r="K43" s="576"/>
      <c r="L43" s="576"/>
      <c r="M43" s="576"/>
      <c r="N43" s="576"/>
      <c r="O43" s="576"/>
      <c r="P43" s="576"/>
    </row>
    <row r="44" spans="1:16" ht="15.6" x14ac:dyDescent="0.3">
      <c r="A44" s="62"/>
      <c r="B44" s="62"/>
      <c r="C44" s="62"/>
      <c r="D44" s="62"/>
      <c r="E44" s="62"/>
      <c r="F44" s="62"/>
      <c r="G44" s="62"/>
      <c r="H44" s="62"/>
      <c r="I44" s="62"/>
      <c r="J44" s="62"/>
      <c r="K44" s="62"/>
      <c r="L44" s="62"/>
      <c r="M44" s="62"/>
      <c r="N44" s="62"/>
      <c r="O44" s="62"/>
      <c r="P44" s="62"/>
    </row>
    <row r="45" spans="1:16" ht="16.2" x14ac:dyDescent="0.3">
      <c r="A45" s="1248" t="s">
        <v>2</v>
      </c>
      <c r="B45" s="1248"/>
      <c r="C45" s="1248"/>
      <c r="D45" s="1248"/>
      <c r="E45" s="1248"/>
      <c r="F45" s="1248"/>
      <c r="G45" s="1248"/>
      <c r="H45" s="1248"/>
      <c r="I45" s="1248"/>
      <c r="J45" s="1248"/>
      <c r="K45" s="1248"/>
      <c r="L45" s="1248"/>
      <c r="M45" s="1248"/>
      <c r="N45" s="1248"/>
      <c r="O45" s="1248"/>
      <c r="P45" s="1248"/>
    </row>
    <row r="46" spans="1:16" ht="15.6" x14ac:dyDescent="0.3">
      <c r="A46" s="1263" t="s">
        <v>1</v>
      </c>
      <c r="B46" s="1263"/>
      <c r="C46" s="1263" t="s">
        <v>0</v>
      </c>
      <c r="D46" s="1263"/>
      <c r="E46" s="1263"/>
      <c r="F46" s="1263"/>
      <c r="G46" s="1263"/>
      <c r="H46" s="1263"/>
      <c r="I46" s="1254" t="s">
        <v>10</v>
      </c>
      <c r="J46" s="1256"/>
      <c r="K46" s="576">
        <v>2022</v>
      </c>
      <c r="L46" s="576">
        <v>2023</v>
      </c>
      <c r="M46" s="576">
        <v>2024</v>
      </c>
      <c r="N46" s="576">
        <v>2025</v>
      </c>
      <c r="O46" s="576">
        <v>2026</v>
      </c>
      <c r="P46" s="576">
        <v>2027</v>
      </c>
    </row>
    <row r="47" spans="1:16" ht="46.8" x14ac:dyDescent="0.3">
      <c r="A47" s="1263"/>
      <c r="B47" s="1263"/>
      <c r="C47" s="583" t="s">
        <v>3</v>
      </c>
      <c r="D47" s="583" t="s">
        <v>4</v>
      </c>
      <c r="E47" s="583" t="s">
        <v>5</v>
      </c>
      <c r="F47" s="583" t="s">
        <v>6</v>
      </c>
      <c r="G47" s="583" t="s">
        <v>7</v>
      </c>
      <c r="H47" s="583" t="s">
        <v>8</v>
      </c>
      <c r="I47" s="1257"/>
      <c r="J47" s="1259"/>
      <c r="K47" s="584" t="s">
        <v>11</v>
      </c>
      <c r="L47" s="584" t="s">
        <v>11</v>
      </c>
      <c r="M47" s="584" t="s">
        <v>12</v>
      </c>
      <c r="N47" s="584" t="s">
        <v>13</v>
      </c>
      <c r="O47" s="584" t="s">
        <v>14</v>
      </c>
      <c r="P47" s="584" t="s">
        <v>14</v>
      </c>
    </row>
    <row r="48" spans="1:16" ht="15.6" x14ac:dyDescent="0.3">
      <c r="A48" s="1291" t="s">
        <v>9</v>
      </c>
      <c r="B48" s="1292"/>
      <c r="C48" s="83"/>
      <c r="D48" s="83"/>
      <c r="E48" s="83"/>
      <c r="F48" s="83"/>
      <c r="G48" s="83"/>
      <c r="H48" s="83"/>
      <c r="I48" s="1293"/>
      <c r="J48" s="1294"/>
      <c r="K48" s="578"/>
      <c r="L48" s="578"/>
      <c r="M48" s="83"/>
      <c r="N48" s="83"/>
      <c r="O48" s="83"/>
      <c r="P48" s="83"/>
    </row>
    <row r="49" spans="1:16" ht="15.6" x14ac:dyDescent="0.3">
      <c r="A49" s="1268"/>
      <c r="B49" s="1269"/>
      <c r="C49" s="70"/>
      <c r="D49" s="70"/>
      <c r="E49" s="70"/>
      <c r="F49" s="70"/>
      <c r="G49" s="70"/>
      <c r="H49" s="85"/>
      <c r="I49" s="1271"/>
      <c r="J49" s="1272"/>
      <c r="K49" s="576"/>
      <c r="L49" s="576"/>
      <c r="M49" s="86"/>
      <c r="N49" s="87"/>
      <c r="O49" s="87"/>
      <c r="P49" s="70"/>
    </row>
    <row r="50" spans="1:16" ht="15.6" x14ac:dyDescent="0.3">
      <c r="A50" s="1301"/>
      <c r="B50" s="1302"/>
      <c r="C50" s="88"/>
      <c r="D50" s="88"/>
      <c r="E50" s="88"/>
      <c r="F50" s="88"/>
      <c r="G50" s="88"/>
      <c r="H50" s="88"/>
      <c r="I50" s="1301"/>
      <c r="J50" s="1302"/>
      <c r="K50" s="89"/>
      <c r="L50" s="89"/>
      <c r="M50" s="88"/>
      <c r="N50" s="88"/>
      <c r="O50" s="88"/>
      <c r="P50" s="88"/>
    </row>
    <row r="51" spans="1:16" ht="15.6" x14ac:dyDescent="0.3">
      <c r="A51" s="1301"/>
      <c r="B51" s="1303"/>
      <c r="C51" s="90"/>
      <c r="D51" s="90"/>
      <c r="E51" s="90"/>
      <c r="F51" s="90"/>
      <c r="G51" s="90"/>
      <c r="H51" s="90"/>
      <c r="I51" s="90"/>
      <c r="J51" s="90"/>
      <c r="K51" s="90"/>
      <c r="L51" s="90"/>
      <c r="M51" s="90"/>
      <c r="N51" s="90"/>
      <c r="O51" s="90"/>
      <c r="P51" s="90"/>
    </row>
    <row r="52" spans="1:16" ht="15.6" x14ac:dyDescent="0.3">
      <c r="A52" s="1304" t="s">
        <v>15</v>
      </c>
      <c r="B52" s="1304"/>
      <c r="C52" s="1304"/>
      <c r="D52" s="1304"/>
      <c r="E52" s="1304"/>
      <c r="F52" s="1304"/>
      <c r="G52" s="1304"/>
      <c r="H52" s="1304"/>
      <c r="I52" s="1304"/>
      <c r="J52" s="1304"/>
      <c r="K52" s="1304"/>
      <c r="L52" s="1304"/>
      <c r="M52" s="1304"/>
      <c r="N52" s="1304"/>
      <c r="O52" s="1304"/>
      <c r="P52" s="1305"/>
    </row>
    <row r="53" spans="1:16" ht="15.6" x14ac:dyDescent="0.3">
      <c r="A53" s="1295"/>
      <c r="B53" s="1296"/>
      <c r="C53" s="1295"/>
      <c r="D53" s="1297"/>
      <c r="E53" s="1297"/>
      <c r="F53" s="1297"/>
      <c r="G53" s="1297"/>
      <c r="H53" s="1297"/>
      <c r="I53" s="1297"/>
      <c r="J53" s="1297"/>
      <c r="K53" s="1297"/>
      <c r="L53" s="1297"/>
      <c r="M53" s="1297"/>
      <c r="N53" s="1296"/>
      <c r="O53" s="1298" t="s">
        <v>0</v>
      </c>
      <c r="P53" s="1298"/>
    </row>
    <row r="54" spans="1:16" ht="15.6" x14ac:dyDescent="0.3">
      <c r="A54" s="1299" t="s">
        <v>16</v>
      </c>
      <c r="B54" s="1299"/>
      <c r="C54" s="1295" t="s">
        <v>173</v>
      </c>
      <c r="D54" s="1297"/>
      <c r="E54" s="1297"/>
      <c r="F54" s="1297"/>
      <c r="G54" s="1297"/>
      <c r="H54" s="1297"/>
      <c r="I54" s="1297"/>
      <c r="J54" s="1297"/>
      <c r="K54" s="1297"/>
      <c r="L54" s="1297"/>
      <c r="M54" s="1297"/>
      <c r="N54" s="1296"/>
      <c r="O54" s="1300" t="s">
        <v>234</v>
      </c>
      <c r="P54" s="1300"/>
    </row>
    <row r="55" spans="1:16" ht="15.6" x14ac:dyDescent="0.3">
      <c r="A55" s="1299" t="s">
        <v>17</v>
      </c>
      <c r="B55" s="1299"/>
      <c r="C55" s="1295" t="s">
        <v>235</v>
      </c>
      <c r="D55" s="1297"/>
      <c r="E55" s="1297"/>
      <c r="F55" s="1297"/>
      <c r="G55" s="1297"/>
      <c r="H55" s="1297"/>
      <c r="I55" s="1297"/>
      <c r="J55" s="1297"/>
      <c r="K55" s="1297"/>
      <c r="L55" s="1297"/>
      <c r="M55" s="1297"/>
      <c r="N55" s="1296"/>
      <c r="O55" s="1298">
        <v>61</v>
      </c>
      <c r="P55" s="1298"/>
    </row>
    <row r="56" spans="1:16" ht="15.6" x14ac:dyDescent="0.3">
      <c r="A56" s="1299" t="s">
        <v>18</v>
      </c>
      <c r="B56" s="1299"/>
      <c r="C56" s="1295" t="s">
        <v>236</v>
      </c>
      <c r="D56" s="1297"/>
      <c r="E56" s="1297"/>
      <c r="F56" s="1297"/>
      <c r="G56" s="1297"/>
      <c r="H56" s="1297"/>
      <c r="I56" s="1297"/>
      <c r="J56" s="1297"/>
      <c r="K56" s="1297"/>
      <c r="L56" s="1297"/>
      <c r="M56" s="1297"/>
      <c r="N56" s="1296"/>
      <c r="O56" s="1300" t="s">
        <v>232</v>
      </c>
      <c r="P56" s="1300"/>
    </row>
    <row r="57" spans="1:16" ht="15.6" x14ac:dyDescent="0.3">
      <c r="A57" s="90"/>
      <c r="B57" s="90"/>
      <c r="C57" s="90"/>
      <c r="D57" s="90"/>
      <c r="E57" s="90"/>
      <c r="F57" s="90"/>
      <c r="G57" s="90"/>
      <c r="H57" s="90"/>
      <c r="I57" s="90"/>
      <c r="J57" s="90"/>
      <c r="K57" s="90"/>
      <c r="L57" s="90"/>
      <c r="M57" s="90"/>
      <c r="N57" s="90"/>
      <c r="O57" s="90"/>
      <c r="P57" s="90"/>
    </row>
    <row r="58" spans="1:16" s="659" customFormat="1" ht="15.6" x14ac:dyDescent="0.3">
      <c r="A58" s="1306" t="s">
        <v>19</v>
      </c>
      <c r="B58" s="1306"/>
      <c r="C58" s="1306"/>
      <c r="D58" s="1306"/>
      <c r="E58" s="1306"/>
      <c r="F58" s="1306"/>
      <c r="G58" s="1306"/>
      <c r="H58" s="1306"/>
      <c r="I58" s="1306"/>
      <c r="J58" s="1306"/>
      <c r="K58" s="1306"/>
      <c r="L58" s="1306"/>
      <c r="M58" s="1306"/>
      <c r="N58" s="1306"/>
      <c r="O58" s="1306"/>
      <c r="P58" s="1306"/>
    </row>
    <row r="59" spans="1:16" s="659" customFormat="1" ht="17.399999999999999" customHeight="1" x14ac:dyDescent="0.3">
      <c r="A59" s="1209" t="s">
        <v>21</v>
      </c>
      <c r="B59" s="1198"/>
      <c r="C59" s="1199"/>
      <c r="D59" s="1209" t="s">
        <v>735</v>
      </c>
      <c r="E59" s="1198"/>
      <c r="F59" s="1198"/>
      <c r="G59" s="1198"/>
      <c r="H59" s="1198"/>
      <c r="I59" s="1198"/>
      <c r="J59" s="1198"/>
      <c r="K59" s="1198"/>
      <c r="L59" s="1198"/>
      <c r="M59" s="1198"/>
      <c r="N59" s="1198"/>
      <c r="O59" s="1198"/>
      <c r="P59" s="1199"/>
    </row>
    <row r="60" spans="1:16" s="659" customFormat="1" ht="32.25" customHeight="1" x14ac:dyDescent="0.3">
      <c r="A60" s="1307" t="s">
        <v>237</v>
      </c>
      <c r="B60" s="1200"/>
      <c r="C60" s="1201"/>
      <c r="D60" s="1308" t="s">
        <v>238</v>
      </c>
      <c r="E60" s="1309"/>
      <c r="F60" s="1309"/>
      <c r="G60" s="1309"/>
      <c r="H60" s="1309"/>
      <c r="I60" s="1309"/>
      <c r="J60" s="1309"/>
      <c r="K60" s="1309"/>
      <c r="L60" s="1309"/>
      <c r="M60" s="1309"/>
      <c r="N60" s="1309"/>
      <c r="O60" s="1309"/>
      <c r="P60" s="1310"/>
    </row>
    <row r="61" spans="1:16" s="659" customFormat="1" ht="36.75" customHeight="1" x14ac:dyDescent="0.3">
      <c r="A61" s="1311" t="s">
        <v>23</v>
      </c>
      <c r="B61" s="1311"/>
      <c r="C61" s="1312"/>
      <c r="D61" s="1207" t="s">
        <v>239</v>
      </c>
      <c r="E61" s="1196"/>
      <c r="F61" s="1196"/>
      <c r="G61" s="1196"/>
      <c r="H61" s="1196"/>
      <c r="I61" s="1196"/>
      <c r="J61" s="1196"/>
      <c r="K61" s="1196"/>
      <c r="L61" s="1196"/>
      <c r="M61" s="1196"/>
      <c r="N61" s="1196"/>
      <c r="O61" s="1196"/>
      <c r="P61" s="1197"/>
    </row>
    <row r="62" spans="1:16" s="659" customFormat="1" x14ac:dyDescent="0.3">
      <c r="A62" s="1313" t="s">
        <v>20</v>
      </c>
      <c r="B62" s="1313"/>
      <c r="C62" s="1313"/>
      <c r="D62" s="1313"/>
      <c r="E62" s="1313"/>
      <c r="F62" s="1313"/>
      <c r="G62" s="1313"/>
      <c r="H62" s="1313"/>
      <c r="I62" s="1313"/>
      <c r="J62" s="1313"/>
      <c r="K62" s="1313"/>
      <c r="L62" s="1313"/>
      <c r="M62" s="1313"/>
      <c r="N62" s="1313"/>
      <c r="O62" s="1313"/>
      <c r="P62" s="1313"/>
    </row>
    <row r="63" spans="1:16" s="659" customFormat="1" x14ac:dyDescent="0.3">
      <c r="A63" s="1314" t="s">
        <v>24</v>
      </c>
      <c r="B63" s="1316" t="s">
        <v>0</v>
      </c>
      <c r="C63" s="1318" t="s">
        <v>1</v>
      </c>
      <c r="D63" s="1319"/>
      <c r="E63" s="1319"/>
      <c r="F63" s="1319"/>
      <c r="G63" s="1319"/>
      <c r="H63" s="1319"/>
      <c r="I63" s="1319"/>
      <c r="J63" s="1322" t="s">
        <v>28</v>
      </c>
      <c r="K63" s="680">
        <v>2022</v>
      </c>
      <c r="L63" s="680">
        <v>2023</v>
      </c>
      <c r="M63" s="680">
        <v>2024</v>
      </c>
      <c r="N63" s="680">
        <v>2025</v>
      </c>
      <c r="O63" s="680">
        <v>2026</v>
      </c>
      <c r="P63" s="680">
        <v>2027</v>
      </c>
    </row>
    <row r="64" spans="1:16" s="659" customFormat="1" ht="42.6" x14ac:dyDescent="0.3">
      <c r="A64" s="1315"/>
      <c r="B64" s="1317"/>
      <c r="C64" s="1320"/>
      <c r="D64" s="1321"/>
      <c r="E64" s="1321"/>
      <c r="F64" s="1321"/>
      <c r="G64" s="1321"/>
      <c r="H64" s="1321"/>
      <c r="I64" s="1321"/>
      <c r="J64" s="1322"/>
      <c r="K64" s="681" t="s">
        <v>11</v>
      </c>
      <c r="L64" s="681" t="s">
        <v>11</v>
      </c>
      <c r="M64" s="681" t="s">
        <v>12</v>
      </c>
      <c r="N64" s="681" t="s">
        <v>13</v>
      </c>
      <c r="O64" s="681" t="s">
        <v>14</v>
      </c>
      <c r="P64" s="681" t="s">
        <v>14</v>
      </c>
    </row>
    <row r="65" spans="1:16" s="659" customFormat="1" ht="15.6" x14ac:dyDescent="0.3">
      <c r="A65" s="1206" t="s">
        <v>25</v>
      </c>
      <c r="B65" s="570" t="s">
        <v>179</v>
      </c>
      <c r="C65" s="1207" t="s">
        <v>240</v>
      </c>
      <c r="D65" s="1196"/>
      <c r="E65" s="1196"/>
      <c r="F65" s="1196"/>
      <c r="G65" s="1196"/>
      <c r="H65" s="1196"/>
      <c r="I65" s="1197"/>
      <c r="J65" s="633" t="s">
        <v>95</v>
      </c>
      <c r="K65" s="633">
        <v>0</v>
      </c>
      <c r="L65" s="634" t="s">
        <v>653</v>
      </c>
      <c r="M65" s="633">
        <v>85</v>
      </c>
      <c r="N65" s="633">
        <v>87</v>
      </c>
      <c r="O65" s="633">
        <v>90</v>
      </c>
      <c r="P65" s="633">
        <v>100</v>
      </c>
    </row>
    <row r="66" spans="1:16" s="659" customFormat="1" ht="15.6" x14ac:dyDescent="0.3">
      <c r="A66" s="1206"/>
      <c r="B66" s="570" t="s">
        <v>241</v>
      </c>
      <c r="C66" s="1207" t="s">
        <v>242</v>
      </c>
      <c r="D66" s="1196"/>
      <c r="E66" s="1196"/>
      <c r="F66" s="1196"/>
      <c r="G66" s="1196"/>
      <c r="H66" s="1196"/>
      <c r="I66" s="1197"/>
      <c r="J66" s="633" t="s">
        <v>95</v>
      </c>
      <c r="K66" s="633">
        <v>0</v>
      </c>
      <c r="L66" s="633">
        <v>0</v>
      </c>
      <c r="M66" s="633">
        <v>85</v>
      </c>
      <c r="N66" s="633">
        <v>87</v>
      </c>
      <c r="O66" s="633">
        <v>90</v>
      </c>
      <c r="P66" s="633">
        <v>100</v>
      </c>
    </row>
    <row r="67" spans="1:16" s="659" customFormat="1" ht="16.5" customHeight="1" x14ac:dyDescent="0.3">
      <c r="A67" s="1206"/>
      <c r="B67" s="570" t="s">
        <v>98</v>
      </c>
      <c r="C67" s="1323" t="s">
        <v>736</v>
      </c>
      <c r="D67" s="1324"/>
      <c r="E67" s="1324"/>
      <c r="F67" s="1324"/>
      <c r="G67" s="1324"/>
      <c r="H67" s="1324"/>
      <c r="I67" s="1325"/>
      <c r="J67" s="633" t="s">
        <v>95</v>
      </c>
      <c r="K67" s="570">
        <v>0</v>
      </c>
      <c r="L67" s="664" t="s">
        <v>101</v>
      </c>
      <c r="M67" s="570">
        <v>85</v>
      </c>
      <c r="N67" s="570">
        <v>87</v>
      </c>
      <c r="O67" s="570">
        <v>90</v>
      </c>
      <c r="P67" s="570">
        <v>100</v>
      </c>
    </row>
    <row r="68" spans="1:16" s="659" customFormat="1" ht="15.6" x14ac:dyDescent="0.3">
      <c r="A68" s="1206" t="s">
        <v>26</v>
      </c>
      <c r="B68" s="570" t="s">
        <v>243</v>
      </c>
      <c r="C68" s="1326" t="s">
        <v>244</v>
      </c>
      <c r="D68" s="1327"/>
      <c r="E68" s="1327"/>
      <c r="F68" s="1327"/>
      <c r="G68" s="1327"/>
      <c r="H68" s="1327"/>
      <c r="I68" s="1328"/>
      <c r="J68" s="633" t="s">
        <v>106</v>
      </c>
      <c r="K68" s="570">
        <v>0</v>
      </c>
      <c r="L68" s="570">
        <v>8</v>
      </c>
      <c r="M68" s="570">
        <v>60</v>
      </c>
      <c r="N68" s="570">
        <v>45</v>
      </c>
      <c r="O68" s="570">
        <v>50</v>
      </c>
      <c r="P68" s="570">
        <v>45</v>
      </c>
    </row>
    <row r="69" spans="1:16" s="659" customFormat="1" ht="15.6" x14ac:dyDescent="0.3">
      <c r="A69" s="1206"/>
      <c r="B69" s="570" t="s">
        <v>107</v>
      </c>
      <c r="C69" s="1183" t="s">
        <v>245</v>
      </c>
      <c r="D69" s="1183"/>
      <c r="E69" s="1183"/>
      <c r="F69" s="1183"/>
      <c r="G69" s="1183"/>
      <c r="H69" s="1183"/>
      <c r="I69" s="1183"/>
      <c r="J69" s="633" t="s">
        <v>106</v>
      </c>
      <c r="K69" s="570">
        <v>0</v>
      </c>
      <c r="L69" s="664" t="s">
        <v>737</v>
      </c>
      <c r="M69" s="570">
        <v>30</v>
      </c>
      <c r="N69" s="570">
        <v>0</v>
      </c>
      <c r="O69" s="570">
        <v>0</v>
      </c>
      <c r="P69" s="570">
        <v>0</v>
      </c>
    </row>
    <row r="70" spans="1:16" s="659" customFormat="1" ht="15.6" x14ac:dyDescent="0.3">
      <c r="A70" s="1206"/>
      <c r="B70" s="570" t="s">
        <v>186</v>
      </c>
      <c r="C70" s="1183" t="s">
        <v>246</v>
      </c>
      <c r="D70" s="1183"/>
      <c r="E70" s="1183"/>
      <c r="F70" s="1183"/>
      <c r="G70" s="1183"/>
      <c r="H70" s="1183"/>
      <c r="I70" s="1183"/>
      <c r="J70" s="633" t="s">
        <v>106</v>
      </c>
      <c r="K70" s="570">
        <v>0</v>
      </c>
      <c r="L70" s="570">
        <v>0</v>
      </c>
      <c r="M70" s="570">
        <v>5</v>
      </c>
      <c r="N70" s="570">
        <v>5</v>
      </c>
      <c r="O70" s="682">
        <v>5</v>
      </c>
      <c r="P70" s="664" t="s">
        <v>738</v>
      </c>
    </row>
    <row r="71" spans="1:16" s="659" customFormat="1" ht="15.6" x14ac:dyDescent="0.3">
      <c r="A71" s="1206"/>
      <c r="B71" s="570" t="s">
        <v>108</v>
      </c>
      <c r="C71" s="1329" t="s">
        <v>739</v>
      </c>
      <c r="D71" s="1330"/>
      <c r="E71" s="1330"/>
      <c r="F71" s="1330"/>
      <c r="G71" s="1330"/>
      <c r="H71" s="1330"/>
      <c r="I71" s="1331"/>
      <c r="J71" s="633" t="s">
        <v>106</v>
      </c>
      <c r="K71" s="664" t="s">
        <v>101</v>
      </c>
      <c r="L71" s="664" t="s">
        <v>101</v>
      </c>
      <c r="M71" s="570">
        <v>0</v>
      </c>
      <c r="N71" s="664" t="s">
        <v>101</v>
      </c>
      <c r="O71" s="664" t="s">
        <v>101</v>
      </c>
      <c r="P71" s="664" t="s">
        <v>101</v>
      </c>
    </row>
    <row r="72" spans="1:16" s="659" customFormat="1" ht="36.75" customHeight="1" x14ac:dyDescent="0.3">
      <c r="A72" s="1206" t="s">
        <v>27</v>
      </c>
      <c r="B72" s="570" t="s">
        <v>127</v>
      </c>
      <c r="C72" s="1192" t="s">
        <v>740</v>
      </c>
      <c r="D72" s="1192"/>
      <c r="E72" s="1192"/>
      <c r="F72" s="1192"/>
      <c r="G72" s="1192"/>
      <c r="H72" s="1192"/>
      <c r="I72" s="1192"/>
      <c r="J72" s="570" t="s">
        <v>95</v>
      </c>
      <c r="K72" s="570">
        <v>0</v>
      </c>
      <c r="L72" s="570">
        <v>0</v>
      </c>
      <c r="M72" s="570">
        <v>100</v>
      </c>
      <c r="N72" s="570">
        <v>100</v>
      </c>
      <c r="O72" s="570">
        <v>100</v>
      </c>
      <c r="P72" s="570">
        <v>100</v>
      </c>
    </row>
    <row r="73" spans="1:16" s="659" customFormat="1" ht="29.25" customHeight="1" x14ac:dyDescent="0.3">
      <c r="A73" s="1206"/>
      <c r="B73" s="570" t="s">
        <v>130</v>
      </c>
      <c r="C73" s="1192" t="s">
        <v>741</v>
      </c>
      <c r="D73" s="1192"/>
      <c r="E73" s="1192"/>
      <c r="F73" s="1192"/>
      <c r="G73" s="1192"/>
      <c r="H73" s="1192"/>
      <c r="I73" s="1192"/>
      <c r="J73" s="570" t="s">
        <v>95</v>
      </c>
      <c r="K73" s="570">
        <v>0</v>
      </c>
      <c r="L73" s="570">
        <v>0</v>
      </c>
      <c r="M73" s="570">
        <v>100</v>
      </c>
      <c r="N73" s="570">
        <v>100</v>
      </c>
      <c r="O73" s="570">
        <v>100</v>
      </c>
      <c r="P73" s="570">
        <v>100</v>
      </c>
    </row>
    <row r="74" spans="1:16" s="659" customFormat="1" ht="33" customHeight="1" x14ac:dyDescent="0.3">
      <c r="A74" s="1206"/>
      <c r="B74" s="570" t="s">
        <v>194</v>
      </c>
      <c r="C74" s="1192" t="s">
        <v>742</v>
      </c>
      <c r="D74" s="1192"/>
      <c r="E74" s="1192"/>
      <c r="F74" s="1192"/>
      <c r="G74" s="1192"/>
      <c r="H74" s="1192"/>
      <c r="I74" s="1192"/>
      <c r="J74" s="570" t="s">
        <v>95</v>
      </c>
      <c r="K74" s="570">
        <v>0</v>
      </c>
      <c r="L74" s="570">
        <v>0</v>
      </c>
      <c r="M74" s="570">
        <v>100</v>
      </c>
      <c r="N74" s="570">
        <v>100</v>
      </c>
      <c r="O74" s="570">
        <v>100</v>
      </c>
      <c r="P74" s="570">
        <v>100</v>
      </c>
    </row>
    <row r="75" spans="1:16" ht="16.2" x14ac:dyDescent="0.3">
      <c r="A75" s="1291" t="s">
        <v>29</v>
      </c>
      <c r="B75" s="1333"/>
      <c r="C75" s="1333"/>
      <c r="D75" s="1333"/>
      <c r="E75" s="1333"/>
      <c r="F75" s="1333"/>
      <c r="G75" s="1333"/>
      <c r="H75" s="1333"/>
      <c r="I75" s="1333"/>
      <c r="J75" s="1333"/>
      <c r="K75" s="1333"/>
      <c r="L75" s="1333"/>
      <c r="M75" s="1333"/>
      <c r="N75" s="1333"/>
      <c r="O75" s="1333"/>
      <c r="P75" s="1292"/>
    </row>
    <row r="76" spans="1:16" ht="15.6" x14ac:dyDescent="0.3">
      <c r="A76" s="1254" t="s">
        <v>1</v>
      </c>
      <c r="B76" s="1255"/>
      <c r="C76" s="1255"/>
      <c r="D76" s="1256"/>
      <c r="E76" s="1246" t="s">
        <v>0</v>
      </c>
      <c r="F76" s="1247"/>
      <c r="G76" s="1260">
        <v>2022</v>
      </c>
      <c r="H76" s="1260"/>
      <c r="I76" s="580">
        <v>2023</v>
      </c>
      <c r="J76" s="580">
        <v>2024</v>
      </c>
      <c r="K76" s="1261">
        <v>2025</v>
      </c>
      <c r="L76" s="1261"/>
      <c r="M76" s="1261">
        <v>2026</v>
      </c>
      <c r="N76" s="1261"/>
      <c r="O76" s="1261">
        <v>2027</v>
      </c>
      <c r="P76" s="1261"/>
    </row>
    <row r="77" spans="1:16" ht="15.6" x14ac:dyDescent="0.3">
      <c r="A77" s="1257"/>
      <c r="B77" s="1258"/>
      <c r="C77" s="1258"/>
      <c r="D77" s="1259"/>
      <c r="E77" s="576" t="s">
        <v>38</v>
      </c>
      <c r="F77" s="583" t="s">
        <v>39</v>
      </c>
      <c r="G77" s="1246" t="s">
        <v>11</v>
      </c>
      <c r="H77" s="1247"/>
      <c r="I77" s="576" t="s">
        <v>11</v>
      </c>
      <c r="J77" s="576" t="s">
        <v>12</v>
      </c>
      <c r="K77" s="1246" t="s">
        <v>13</v>
      </c>
      <c r="L77" s="1247"/>
      <c r="M77" s="1246" t="s">
        <v>14</v>
      </c>
      <c r="N77" s="1247"/>
      <c r="O77" s="1246" t="s">
        <v>14</v>
      </c>
      <c r="P77" s="1247"/>
    </row>
    <row r="78" spans="1:16" ht="15.6" x14ac:dyDescent="0.3">
      <c r="A78" s="1265" t="s">
        <v>247</v>
      </c>
      <c r="B78" s="1332"/>
      <c r="C78" s="1332"/>
      <c r="D78" s="1266"/>
      <c r="E78" s="576"/>
      <c r="F78" s="583"/>
      <c r="G78" s="1249">
        <f>G79+G86</f>
        <v>485</v>
      </c>
      <c r="H78" s="1250"/>
      <c r="I78" s="579">
        <f>I79+I86</f>
        <v>515.29999999999995</v>
      </c>
      <c r="J78" s="579">
        <f>J79+J86</f>
        <v>10000</v>
      </c>
      <c r="K78" s="1249">
        <f>K79</f>
        <v>10000</v>
      </c>
      <c r="L78" s="1250"/>
      <c r="M78" s="1249">
        <f>M79</f>
        <v>10000</v>
      </c>
      <c r="N78" s="1250"/>
      <c r="O78" s="1249">
        <f>O79</f>
        <v>10000</v>
      </c>
      <c r="P78" s="1250"/>
    </row>
    <row r="79" spans="1:16" ht="15.6" x14ac:dyDescent="0.3">
      <c r="A79" s="1265" t="s">
        <v>248</v>
      </c>
      <c r="B79" s="1332"/>
      <c r="C79" s="1332"/>
      <c r="D79" s="1266"/>
      <c r="E79" s="91" t="s">
        <v>249</v>
      </c>
      <c r="F79" s="576"/>
      <c r="G79" s="1249">
        <f>G80+G82+G86</f>
        <v>485</v>
      </c>
      <c r="H79" s="1250"/>
      <c r="I79" s="579">
        <f>I80+I82+I84</f>
        <v>515.29999999999995</v>
      </c>
      <c r="J79" s="579">
        <f>J80+J82+J84</f>
        <v>8000</v>
      </c>
      <c r="K79" s="1249">
        <f>K80+K82+K84+K86</f>
        <v>10000</v>
      </c>
      <c r="L79" s="1250"/>
      <c r="M79" s="1249">
        <f>M80+M82+M84+M86</f>
        <v>10000</v>
      </c>
      <c r="N79" s="1250"/>
      <c r="O79" s="1249">
        <f>O80+O82+O84+O86</f>
        <v>10000</v>
      </c>
      <c r="P79" s="1250"/>
    </row>
    <row r="80" spans="1:16" ht="15.6" x14ac:dyDescent="0.3">
      <c r="A80" s="1334" t="s">
        <v>250</v>
      </c>
      <c r="B80" s="1335"/>
      <c r="C80" s="1335"/>
      <c r="D80" s="1336"/>
      <c r="E80" s="578"/>
      <c r="F80" s="578">
        <v>22</v>
      </c>
      <c r="G80" s="1337">
        <f>G81</f>
        <v>485</v>
      </c>
      <c r="H80" s="1337"/>
      <c r="I80" s="579">
        <f>I81</f>
        <v>515.29999999999995</v>
      </c>
      <c r="J80" s="579">
        <f>J81</f>
        <v>550</v>
      </c>
      <c r="K80" s="1338">
        <f>K81</f>
        <v>550</v>
      </c>
      <c r="L80" s="1338"/>
      <c r="M80" s="1338">
        <f>M81</f>
        <v>550</v>
      </c>
      <c r="N80" s="1338"/>
      <c r="O80" s="1338">
        <f>O81</f>
        <v>550</v>
      </c>
      <c r="P80" s="1338"/>
    </row>
    <row r="81" spans="1:16" ht="15.6" x14ac:dyDescent="0.3">
      <c r="A81" s="1220" t="s">
        <v>251</v>
      </c>
      <c r="B81" s="1221"/>
      <c r="C81" s="1221"/>
      <c r="D81" s="1222"/>
      <c r="E81" s="576"/>
      <c r="F81" s="576">
        <v>222210</v>
      </c>
      <c r="G81" s="1263">
        <v>485</v>
      </c>
      <c r="H81" s="1263"/>
      <c r="I81" s="577">
        <v>515.29999999999995</v>
      </c>
      <c r="J81" s="577">
        <v>550</v>
      </c>
      <c r="K81" s="1262">
        <v>550</v>
      </c>
      <c r="L81" s="1262"/>
      <c r="M81" s="1262">
        <v>550</v>
      </c>
      <c r="N81" s="1262"/>
      <c r="O81" s="1262">
        <v>550</v>
      </c>
      <c r="P81" s="1262"/>
    </row>
    <row r="82" spans="1:16" ht="15.6" x14ac:dyDescent="0.3">
      <c r="A82" s="1334" t="s">
        <v>82</v>
      </c>
      <c r="B82" s="1335"/>
      <c r="C82" s="1335"/>
      <c r="D82" s="1336"/>
      <c r="E82" s="578"/>
      <c r="F82" s="578">
        <v>28</v>
      </c>
      <c r="G82" s="1337">
        <f>G83</f>
        <v>0</v>
      </c>
      <c r="H82" s="1337"/>
      <c r="I82" s="579">
        <f>I83</f>
        <v>0</v>
      </c>
      <c r="J82" s="579">
        <f>J83</f>
        <v>7390</v>
      </c>
      <c r="K82" s="1338">
        <f>K83</f>
        <v>7390</v>
      </c>
      <c r="L82" s="1338"/>
      <c r="M82" s="1338">
        <f>M83</f>
        <v>7390</v>
      </c>
      <c r="N82" s="1338"/>
      <c r="O82" s="1338">
        <f>O83</f>
        <v>7390</v>
      </c>
      <c r="P82" s="1338"/>
    </row>
    <row r="83" spans="1:16" ht="15.6" x14ac:dyDescent="0.3">
      <c r="A83" s="1220" t="s">
        <v>252</v>
      </c>
      <c r="B83" s="1221"/>
      <c r="C83" s="1221"/>
      <c r="D83" s="1222"/>
      <c r="E83" s="576"/>
      <c r="F83" s="576">
        <v>282900</v>
      </c>
      <c r="G83" s="1263"/>
      <c r="H83" s="1263"/>
      <c r="I83" s="577">
        <v>0</v>
      </c>
      <c r="J83" s="577">
        <v>7390</v>
      </c>
      <c r="K83" s="1262">
        <v>7390</v>
      </c>
      <c r="L83" s="1262"/>
      <c r="M83" s="1262">
        <v>7390</v>
      </c>
      <c r="N83" s="1262"/>
      <c r="O83" s="1262">
        <v>7390</v>
      </c>
      <c r="P83" s="1262"/>
    </row>
    <row r="84" spans="1:16" ht="15.6" x14ac:dyDescent="0.3">
      <c r="A84" s="1334" t="s">
        <v>83</v>
      </c>
      <c r="B84" s="1335"/>
      <c r="C84" s="1335"/>
      <c r="D84" s="1336"/>
      <c r="E84" s="578"/>
      <c r="F84" s="578">
        <v>31</v>
      </c>
      <c r="G84" s="1337">
        <f>G85</f>
        <v>0</v>
      </c>
      <c r="H84" s="1337"/>
      <c r="I84" s="579">
        <f>I85</f>
        <v>0</v>
      </c>
      <c r="J84" s="579">
        <f>J85</f>
        <v>60</v>
      </c>
      <c r="K84" s="1338">
        <f>K85</f>
        <v>60</v>
      </c>
      <c r="L84" s="1338"/>
      <c r="M84" s="1338">
        <f>M85</f>
        <v>60</v>
      </c>
      <c r="N84" s="1338"/>
      <c r="O84" s="1338">
        <f>O85</f>
        <v>60</v>
      </c>
      <c r="P84" s="1338"/>
    </row>
    <row r="85" spans="1:16" ht="15.6" x14ac:dyDescent="0.3">
      <c r="A85" s="1220" t="s">
        <v>253</v>
      </c>
      <c r="B85" s="1221"/>
      <c r="C85" s="1221"/>
      <c r="D85" s="1222"/>
      <c r="E85" s="576"/>
      <c r="F85" s="576">
        <v>318110</v>
      </c>
      <c r="G85" s="1263"/>
      <c r="H85" s="1263"/>
      <c r="I85" s="577">
        <v>0</v>
      </c>
      <c r="J85" s="577">
        <v>60</v>
      </c>
      <c r="K85" s="1262">
        <v>60</v>
      </c>
      <c r="L85" s="1262"/>
      <c r="M85" s="1262">
        <v>60</v>
      </c>
      <c r="N85" s="1262"/>
      <c r="O85" s="1262">
        <v>60</v>
      </c>
      <c r="P85" s="1262"/>
    </row>
    <row r="86" spans="1:16" ht="15.6" x14ac:dyDescent="0.3">
      <c r="A86" s="1334" t="s">
        <v>82</v>
      </c>
      <c r="B86" s="1335"/>
      <c r="C86" s="1335"/>
      <c r="D86" s="1336"/>
      <c r="E86" s="91" t="s">
        <v>254</v>
      </c>
      <c r="F86" s="578">
        <v>28</v>
      </c>
      <c r="G86" s="1337">
        <f>G87</f>
        <v>0</v>
      </c>
      <c r="H86" s="1337"/>
      <c r="I86" s="579">
        <f>I87</f>
        <v>0</v>
      </c>
      <c r="J86" s="579">
        <f>J87</f>
        <v>2000</v>
      </c>
      <c r="K86" s="1338">
        <f>K87</f>
        <v>2000</v>
      </c>
      <c r="L86" s="1338"/>
      <c r="M86" s="1338">
        <f>M87</f>
        <v>2000</v>
      </c>
      <c r="N86" s="1338"/>
      <c r="O86" s="1338">
        <f>O87</f>
        <v>2000</v>
      </c>
      <c r="P86" s="1338"/>
    </row>
    <row r="87" spans="1:16" ht="15.6" x14ac:dyDescent="0.3">
      <c r="A87" s="1220" t="s">
        <v>252</v>
      </c>
      <c r="B87" s="1221"/>
      <c r="C87" s="1221"/>
      <c r="D87" s="1222"/>
      <c r="E87" s="576"/>
      <c r="F87" s="576">
        <v>282900</v>
      </c>
      <c r="G87" s="1263"/>
      <c r="H87" s="1263"/>
      <c r="I87" s="577">
        <v>0</v>
      </c>
      <c r="J87" s="577">
        <v>2000</v>
      </c>
      <c r="K87" s="1262">
        <v>2000</v>
      </c>
      <c r="L87" s="1262"/>
      <c r="M87" s="1262">
        <v>2000</v>
      </c>
      <c r="N87" s="1262"/>
      <c r="O87" s="1263">
        <v>2000</v>
      </c>
      <c r="P87" s="1263"/>
    </row>
    <row r="88" spans="1:16" ht="15.6" x14ac:dyDescent="0.3">
      <c r="A88" s="62"/>
      <c r="B88" s="62"/>
      <c r="C88" s="62"/>
      <c r="D88" s="62"/>
      <c r="E88" s="62"/>
      <c r="F88" s="62"/>
      <c r="G88" s="62"/>
      <c r="H88" s="62"/>
      <c r="I88" s="62"/>
      <c r="J88" s="62"/>
      <c r="K88" s="62"/>
      <c r="L88" s="62"/>
      <c r="M88" s="62"/>
      <c r="N88" s="62"/>
      <c r="O88" s="62"/>
      <c r="P88" s="62"/>
    </row>
    <row r="89" spans="1:16" ht="16.2" x14ac:dyDescent="0.3">
      <c r="A89" s="1248" t="s">
        <v>40</v>
      </c>
      <c r="B89" s="1248"/>
      <c r="C89" s="1248"/>
      <c r="D89" s="1248"/>
      <c r="E89" s="1248"/>
      <c r="F89" s="1248"/>
      <c r="G89" s="1248"/>
      <c r="H89" s="1248"/>
      <c r="I89" s="1248"/>
      <c r="J89" s="1248"/>
      <c r="K89" s="1248"/>
      <c r="L89" s="1248"/>
      <c r="M89" s="1248"/>
      <c r="N89" s="1248"/>
      <c r="O89" s="1248"/>
      <c r="P89" s="1248"/>
    </row>
    <row r="90" spans="1:16" ht="15.6" x14ac:dyDescent="0.3">
      <c r="A90" s="1263" t="s">
        <v>1</v>
      </c>
      <c r="B90" s="1263"/>
      <c r="C90" s="1263"/>
      <c r="D90" s="1263"/>
      <c r="E90" s="1263" t="s">
        <v>0</v>
      </c>
      <c r="F90" s="1263"/>
      <c r="G90" s="1263"/>
      <c r="H90" s="1263"/>
      <c r="I90" s="1339" t="s">
        <v>43</v>
      </c>
      <c r="J90" s="1339" t="s">
        <v>42</v>
      </c>
      <c r="K90" s="1339" t="s">
        <v>73</v>
      </c>
      <c r="L90" s="586">
        <v>2024</v>
      </c>
      <c r="M90" s="1339" t="s">
        <v>170</v>
      </c>
      <c r="N90" s="576">
        <v>2025</v>
      </c>
      <c r="O90" s="576">
        <v>2026</v>
      </c>
      <c r="P90" s="576">
        <v>2027</v>
      </c>
    </row>
    <row r="91" spans="1:16" ht="52.2" x14ac:dyDescent="0.3">
      <c r="A91" s="1263"/>
      <c r="B91" s="1263"/>
      <c r="C91" s="1263"/>
      <c r="D91" s="1263"/>
      <c r="E91" s="576" t="s">
        <v>44</v>
      </c>
      <c r="F91" s="576" t="s">
        <v>38</v>
      </c>
      <c r="G91" s="584" t="s">
        <v>13</v>
      </c>
      <c r="H91" s="583" t="s">
        <v>39</v>
      </c>
      <c r="I91" s="1339"/>
      <c r="J91" s="1339"/>
      <c r="K91" s="1339"/>
      <c r="L91" s="92" t="s">
        <v>41</v>
      </c>
      <c r="M91" s="1339"/>
      <c r="N91" s="584" t="s">
        <v>13</v>
      </c>
      <c r="O91" s="584" t="s">
        <v>14</v>
      </c>
      <c r="P91" s="584" t="s">
        <v>14</v>
      </c>
    </row>
    <row r="92" spans="1:16" ht="15.6" x14ac:dyDescent="0.3">
      <c r="A92" s="1246">
        <v>1</v>
      </c>
      <c r="B92" s="1341"/>
      <c r="C92" s="1341"/>
      <c r="D92" s="1247"/>
      <c r="E92" s="576">
        <v>2</v>
      </c>
      <c r="F92" s="576">
        <v>3</v>
      </c>
      <c r="G92" s="576">
        <v>4</v>
      </c>
      <c r="H92" s="576">
        <v>5</v>
      </c>
      <c r="I92" s="576">
        <v>6</v>
      </c>
      <c r="J92" s="576">
        <v>7</v>
      </c>
      <c r="K92" s="576">
        <v>8</v>
      </c>
      <c r="L92" s="576">
        <v>9</v>
      </c>
      <c r="M92" s="576" t="s">
        <v>45</v>
      </c>
      <c r="N92" s="576">
        <v>11</v>
      </c>
      <c r="O92" s="576">
        <v>12</v>
      </c>
      <c r="P92" s="576">
        <v>13</v>
      </c>
    </row>
    <row r="93" spans="1:16" ht="15.6" x14ac:dyDescent="0.3">
      <c r="A93" s="1265"/>
      <c r="B93" s="1332"/>
      <c r="C93" s="1332"/>
      <c r="D93" s="1266"/>
      <c r="E93" s="83"/>
      <c r="F93" s="83"/>
      <c r="G93" s="83"/>
      <c r="H93" s="83"/>
      <c r="I93" s="93"/>
      <c r="J93" s="83"/>
      <c r="K93" s="93"/>
      <c r="L93" s="83"/>
      <c r="M93" s="93"/>
      <c r="N93" s="587"/>
      <c r="O93" s="587"/>
      <c r="P93" s="70"/>
    </row>
    <row r="94" spans="1:16" ht="15.6" x14ac:dyDescent="0.3">
      <c r="A94" s="1271"/>
      <c r="B94" s="1342"/>
      <c r="C94" s="1342"/>
      <c r="D94" s="1272"/>
      <c r="E94" s="70"/>
      <c r="F94" s="70"/>
      <c r="G94" s="70"/>
      <c r="H94" s="70"/>
      <c r="I94" s="70"/>
      <c r="J94" s="70"/>
      <c r="K94" s="70"/>
      <c r="L94" s="70"/>
      <c r="M94" s="70"/>
      <c r="N94" s="70"/>
      <c r="O94" s="70"/>
      <c r="P94" s="70"/>
    </row>
    <row r="95" spans="1:16" ht="15.6" x14ac:dyDescent="0.3">
      <c r="A95" s="1271"/>
      <c r="B95" s="1342"/>
      <c r="C95" s="1342"/>
      <c r="D95" s="1272"/>
      <c r="E95" s="70"/>
      <c r="F95" s="70"/>
      <c r="G95" s="70"/>
      <c r="H95" s="70"/>
      <c r="I95" s="70"/>
      <c r="J95" s="70"/>
      <c r="K95" s="70"/>
      <c r="L95" s="70"/>
      <c r="M95" s="70"/>
      <c r="N95" s="70"/>
      <c r="O95" s="70"/>
      <c r="P95" s="70"/>
    </row>
    <row r="96" spans="1:16" ht="15.6" x14ac:dyDescent="0.3">
      <c r="A96" s="62"/>
      <c r="B96" s="62"/>
      <c r="C96" s="62"/>
      <c r="D96" s="62"/>
      <c r="E96" s="62"/>
      <c r="F96" s="62"/>
      <c r="G96" s="62"/>
      <c r="H96" s="62"/>
      <c r="I96" s="62"/>
      <c r="J96" s="62"/>
      <c r="K96" s="62"/>
      <c r="L96" s="62"/>
      <c r="M96" s="62"/>
      <c r="N96" s="62"/>
      <c r="O96" s="62"/>
      <c r="P96" s="62"/>
    </row>
    <row r="97" spans="1:16" ht="15.6" x14ac:dyDescent="0.3">
      <c r="A97" s="1112" t="s">
        <v>46</v>
      </c>
      <c r="B97" s="1113"/>
      <c r="C97" s="1113"/>
      <c r="D97" s="1113"/>
      <c r="E97" s="1113"/>
      <c r="F97" s="1113"/>
      <c r="G97" s="1113"/>
      <c r="H97" s="1113"/>
      <c r="I97" s="1113"/>
      <c r="J97" s="1113"/>
      <c r="K97" s="1113"/>
      <c r="L97" s="1113"/>
      <c r="M97" s="1113"/>
      <c r="N97" s="1113"/>
      <c r="O97" s="1113"/>
      <c r="P97" s="1114"/>
    </row>
    <row r="98" spans="1:16" ht="15.6" x14ac:dyDescent="0.3">
      <c r="A98" s="1115" t="s">
        <v>47</v>
      </c>
      <c r="B98" s="1116"/>
      <c r="C98" s="1116"/>
      <c r="D98" s="1116"/>
      <c r="E98" s="1116"/>
      <c r="F98" s="1116"/>
      <c r="G98" s="1116"/>
      <c r="H98" s="1116"/>
      <c r="I98" s="1116"/>
      <c r="J98" s="1116"/>
      <c r="K98" s="1116"/>
      <c r="L98" s="1116"/>
      <c r="M98" s="1116"/>
      <c r="N98" s="1116"/>
      <c r="O98" s="1116"/>
      <c r="P98" s="1117"/>
    </row>
    <row r="99" spans="1:16" ht="15.6" x14ac:dyDescent="0.3">
      <c r="A99" s="1115" t="s">
        <v>48</v>
      </c>
      <c r="B99" s="1116"/>
      <c r="C99" s="1116"/>
      <c r="D99" s="1116"/>
      <c r="E99" s="1116"/>
      <c r="F99" s="1116"/>
      <c r="G99" s="1116"/>
      <c r="H99" s="1116"/>
      <c r="I99" s="1116"/>
      <c r="J99" s="1116"/>
      <c r="K99" s="1116"/>
      <c r="L99" s="1116"/>
      <c r="M99" s="1116"/>
      <c r="N99" s="1116"/>
      <c r="O99" s="1116"/>
      <c r="P99" s="1117"/>
    </row>
    <row r="100" spans="1:16" ht="15.6" x14ac:dyDescent="0.3">
      <c r="A100" s="1136" t="s">
        <v>49</v>
      </c>
      <c r="B100" s="1137"/>
      <c r="C100" s="1137"/>
      <c r="D100" s="1137"/>
      <c r="E100" s="1137"/>
      <c r="F100" s="1137"/>
      <c r="G100" s="1137"/>
      <c r="H100" s="1137"/>
      <c r="I100" s="1137"/>
      <c r="J100" s="1137"/>
      <c r="K100" s="1137"/>
      <c r="L100" s="1137"/>
      <c r="M100" s="1137"/>
      <c r="N100" s="1137"/>
      <c r="O100" s="1137"/>
      <c r="P100" s="1138"/>
    </row>
    <row r="101" spans="1:16" ht="15.6" x14ac:dyDescent="0.3">
      <c r="A101" s="62"/>
      <c r="B101" s="62"/>
      <c r="C101" s="62"/>
      <c r="D101" s="62"/>
      <c r="E101" s="62"/>
      <c r="F101" s="62"/>
      <c r="G101" s="62"/>
      <c r="H101" s="62"/>
      <c r="I101" s="62"/>
      <c r="J101" s="62"/>
      <c r="K101" s="62"/>
      <c r="L101" s="62"/>
      <c r="M101" s="62"/>
      <c r="N101" s="62"/>
      <c r="O101" s="62"/>
      <c r="P101" s="62"/>
    </row>
    <row r="102" spans="1:16" ht="15.6" x14ac:dyDescent="0.3">
      <c r="A102" s="1340" t="s">
        <v>67</v>
      </c>
      <c r="B102" s="1340"/>
      <c r="C102" s="1340"/>
      <c r="D102" s="1340"/>
      <c r="E102" s="1340"/>
      <c r="F102" s="1340"/>
      <c r="G102" s="1340"/>
      <c r="H102" s="1340"/>
      <c r="I102" s="1340"/>
      <c r="J102" s="1340"/>
      <c r="K102" s="1340"/>
      <c r="L102" s="1340"/>
      <c r="M102" s="1340"/>
      <c r="N102" s="1340"/>
      <c r="O102" s="1340"/>
      <c r="P102" s="1340"/>
    </row>
  </sheetData>
  <mergeCells count="259">
    <mergeCell ref="A99:P99"/>
    <mergeCell ref="A100:P100"/>
    <mergeCell ref="A102:P102"/>
    <mergeCell ref="A92:D92"/>
    <mergeCell ref="A93:D93"/>
    <mergeCell ref="A94:D94"/>
    <mergeCell ref="A95:D95"/>
    <mergeCell ref="A97:P97"/>
    <mergeCell ref="A98:P98"/>
    <mergeCell ref="A90:D91"/>
    <mergeCell ref="E90:H90"/>
    <mergeCell ref="I90:I91"/>
    <mergeCell ref="J90:J91"/>
    <mergeCell ref="K90:K91"/>
    <mergeCell ref="M90:M91"/>
    <mergeCell ref="A87:D87"/>
    <mergeCell ref="G87:H87"/>
    <mergeCell ref="K87:L87"/>
    <mergeCell ref="M87:N87"/>
    <mergeCell ref="O87:P87"/>
    <mergeCell ref="A89:P89"/>
    <mergeCell ref="A85:D85"/>
    <mergeCell ref="G85:H85"/>
    <mergeCell ref="K85:L85"/>
    <mergeCell ref="M85:N85"/>
    <mergeCell ref="O85:P85"/>
    <mergeCell ref="A86:D86"/>
    <mergeCell ref="G86:H86"/>
    <mergeCell ref="K86:L86"/>
    <mergeCell ref="M86:N86"/>
    <mergeCell ref="O86:P86"/>
    <mergeCell ref="A83:D83"/>
    <mergeCell ref="G83:H83"/>
    <mergeCell ref="K83:L83"/>
    <mergeCell ref="M83:N83"/>
    <mergeCell ref="O83:P83"/>
    <mergeCell ref="A84:D84"/>
    <mergeCell ref="G84:H84"/>
    <mergeCell ref="K84:L84"/>
    <mergeCell ref="M84:N84"/>
    <mergeCell ref="O84:P84"/>
    <mergeCell ref="A81:D81"/>
    <mergeCell ref="G81:H81"/>
    <mergeCell ref="K81:L81"/>
    <mergeCell ref="M81:N81"/>
    <mergeCell ref="O81:P81"/>
    <mergeCell ref="A82:D82"/>
    <mergeCell ref="G82:H82"/>
    <mergeCell ref="K82:L82"/>
    <mergeCell ref="M82:N82"/>
    <mergeCell ref="O82:P82"/>
    <mergeCell ref="A79:D79"/>
    <mergeCell ref="G79:H79"/>
    <mergeCell ref="K79:L79"/>
    <mergeCell ref="M79:N79"/>
    <mergeCell ref="O79:P79"/>
    <mergeCell ref="A80:D80"/>
    <mergeCell ref="G80:H80"/>
    <mergeCell ref="K80:L80"/>
    <mergeCell ref="M80:N80"/>
    <mergeCell ref="O80:P80"/>
    <mergeCell ref="O77:P77"/>
    <mergeCell ref="A78:D78"/>
    <mergeCell ref="G78:H78"/>
    <mergeCell ref="K78:L78"/>
    <mergeCell ref="M78:N78"/>
    <mergeCell ref="O78:P78"/>
    <mergeCell ref="A75:P75"/>
    <mergeCell ref="A76:D77"/>
    <mergeCell ref="E76:F76"/>
    <mergeCell ref="G76:H76"/>
    <mergeCell ref="K76:L76"/>
    <mergeCell ref="M76:N76"/>
    <mergeCell ref="O76:P76"/>
    <mergeCell ref="G77:H77"/>
    <mergeCell ref="K77:L77"/>
    <mergeCell ref="M77:N77"/>
    <mergeCell ref="A68:A71"/>
    <mergeCell ref="C68:I68"/>
    <mergeCell ref="C69:I69"/>
    <mergeCell ref="C70:I70"/>
    <mergeCell ref="C71:I71"/>
    <mergeCell ref="A72:A74"/>
    <mergeCell ref="C72:I72"/>
    <mergeCell ref="C73:I73"/>
    <mergeCell ref="C74:I74"/>
    <mergeCell ref="A62:P62"/>
    <mergeCell ref="A63:A64"/>
    <mergeCell ref="B63:B64"/>
    <mergeCell ref="C63:I64"/>
    <mergeCell ref="J63:J64"/>
    <mergeCell ref="A65:A67"/>
    <mergeCell ref="C65:I65"/>
    <mergeCell ref="C66:I66"/>
    <mergeCell ref="C67:I67"/>
    <mergeCell ref="A58:P58"/>
    <mergeCell ref="A59:C59"/>
    <mergeCell ref="D59:P59"/>
    <mergeCell ref="A60:C60"/>
    <mergeCell ref="D60:P60"/>
    <mergeCell ref="A61:C61"/>
    <mergeCell ref="D61:P61"/>
    <mergeCell ref="A55:B55"/>
    <mergeCell ref="C55:N55"/>
    <mergeCell ref="O55:P55"/>
    <mergeCell ref="A56:B56"/>
    <mergeCell ref="C56:N56"/>
    <mergeCell ref="O56:P56"/>
    <mergeCell ref="A53:B53"/>
    <mergeCell ref="C53:N53"/>
    <mergeCell ref="O53:P53"/>
    <mergeCell ref="A54:B54"/>
    <mergeCell ref="C54:N54"/>
    <mergeCell ref="O54:P54"/>
    <mergeCell ref="A49:B49"/>
    <mergeCell ref="I49:J49"/>
    <mergeCell ref="A50:B50"/>
    <mergeCell ref="I50:J50"/>
    <mergeCell ref="A51:B51"/>
    <mergeCell ref="A52:P52"/>
    <mergeCell ref="A45:P45"/>
    <mergeCell ref="A46:B47"/>
    <mergeCell ref="C46:H46"/>
    <mergeCell ref="I46:J47"/>
    <mergeCell ref="A48:B48"/>
    <mergeCell ref="I48:J48"/>
    <mergeCell ref="A42:C42"/>
    <mergeCell ref="E42:F42"/>
    <mergeCell ref="G42:H42"/>
    <mergeCell ref="A43:C43"/>
    <mergeCell ref="E43:F43"/>
    <mergeCell ref="G43:H43"/>
    <mergeCell ref="A40:C40"/>
    <mergeCell ref="E40:F40"/>
    <mergeCell ref="G40:H40"/>
    <mergeCell ref="A41:C41"/>
    <mergeCell ref="E41:F41"/>
    <mergeCell ref="G41:H41"/>
    <mergeCell ref="A38:C38"/>
    <mergeCell ref="E38:F38"/>
    <mergeCell ref="G38:H38"/>
    <mergeCell ref="A39:C39"/>
    <mergeCell ref="E39:F39"/>
    <mergeCell ref="G39:H39"/>
    <mergeCell ref="A36:C36"/>
    <mergeCell ref="E36:F36"/>
    <mergeCell ref="G36:H36"/>
    <mergeCell ref="A37:C37"/>
    <mergeCell ref="E37:F37"/>
    <mergeCell ref="G37:H37"/>
    <mergeCell ref="A34:C34"/>
    <mergeCell ref="E34:F34"/>
    <mergeCell ref="G34:H34"/>
    <mergeCell ref="A35:C35"/>
    <mergeCell ref="E35:F35"/>
    <mergeCell ref="G35:H35"/>
    <mergeCell ref="A27:B27"/>
    <mergeCell ref="G27:H27"/>
    <mergeCell ref="K27:L27"/>
    <mergeCell ref="M27:N27"/>
    <mergeCell ref="O27:P27"/>
    <mergeCell ref="A31:P31"/>
    <mergeCell ref="A32:C33"/>
    <mergeCell ref="D32:F32"/>
    <mergeCell ref="G32:J32"/>
    <mergeCell ref="K32:M32"/>
    <mergeCell ref="N32:P32"/>
    <mergeCell ref="E33:F33"/>
    <mergeCell ref="G33:H33"/>
    <mergeCell ref="A28:B28"/>
    <mergeCell ref="G28:H28"/>
    <mergeCell ref="K28:L28"/>
    <mergeCell ref="M28:N28"/>
    <mergeCell ref="O28:P28"/>
    <mergeCell ref="A29:B29"/>
    <mergeCell ref="G29:H29"/>
    <mergeCell ref="K29:L29"/>
    <mergeCell ref="M29:N29"/>
    <mergeCell ref="O29:P29"/>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21:B21"/>
    <mergeCell ref="G21:H21"/>
    <mergeCell ref="K21:L21"/>
    <mergeCell ref="M21:N21"/>
    <mergeCell ref="O21:P21"/>
    <mergeCell ref="A22:B22"/>
    <mergeCell ref="G22:H22"/>
    <mergeCell ref="K22:L22"/>
    <mergeCell ref="M22:N22"/>
    <mergeCell ref="O22:P22"/>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S167"/>
  <sheetViews>
    <sheetView tabSelected="1" topLeftCell="A8" zoomScale="85" zoomScaleNormal="85" workbookViewId="0">
      <selection activeCell="K24" sqref="K24:L24"/>
    </sheetView>
  </sheetViews>
  <sheetFormatPr defaultColWidth="8.33203125" defaultRowHeight="15.6" x14ac:dyDescent="0.3"/>
  <cols>
    <col min="1" max="1" width="10" style="62" customWidth="1"/>
    <col min="2" max="2" width="17.33203125" style="62" customWidth="1"/>
    <col min="3" max="3" width="8.33203125" style="62" customWidth="1"/>
    <col min="4" max="4" width="5.33203125" style="62" customWidth="1"/>
    <col min="5" max="5" width="10.33203125" style="62" customWidth="1"/>
    <col min="6" max="6" width="8" style="62" customWidth="1"/>
    <col min="7" max="7" width="7.33203125" style="62" customWidth="1"/>
    <col min="8" max="8" width="8.33203125" style="62" customWidth="1"/>
    <col min="9" max="10" width="12.33203125" style="62" customWidth="1"/>
    <col min="11" max="12" width="11.33203125" style="62" customWidth="1"/>
    <col min="13" max="13" width="11" style="62" customWidth="1"/>
    <col min="14" max="14" width="12" style="62" customWidth="1"/>
    <col min="15" max="15" width="12.33203125" style="62" customWidth="1"/>
    <col min="16" max="16" width="11.33203125" style="62" customWidth="1"/>
    <col min="17" max="17" width="9.33203125" style="62" bestFit="1" customWidth="1"/>
    <col min="18" max="18" width="19.33203125" style="62" customWidth="1"/>
    <col min="19" max="16384" width="8.33203125" style="62"/>
  </cols>
  <sheetData>
    <row r="1" spans="1:16" x14ac:dyDescent="0.3">
      <c r="N1" s="1355" t="s">
        <v>68</v>
      </c>
      <c r="O1" s="1355"/>
      <c r="P1" s="1355"/>
    </row>
    <row r="2" spans="1:16" ht="17.399999999999999" x14ac:dyDescent="0.3">
      <c r="D2" s="517"/>
      <c r="E2" s="1240" t="s">
        <v>30</v>
      </c>
      <c r="F2" s="1240"/>
      <c r="G2" s="1240"/>
      <c r="H2" s="1240"/>
      <c r="I2" s="1240"/>
      <c r="J2" s="1240"/>
      <c r="K2" s="63"/>
      <c r="L2" s="517"/>
    </row>
    <row r="3" spans="1:16" ht="17.399999999999999" x14ac:dyDescent="0.3">
      <c r="D3" s="1240" t="s">
        <v>74</v>
      </c>
      <c r="E3" s="1240"/>
      <c r="F3" s="1240"/>
      <c r="G3" s="1240"/>
      <c r="H3" s="1240"/>
      <c r="I3" s="1240"/>
      <c r="J3" s="1240"/>
      <c r="K3" s="1240"/>
      <c r="L3" s="1240"/>
    </row>
    <row r="4" spans="1:16" ht="17.399999999999999" x14ac:dyDescent="0.3">
      <c r="D4" s="63"/>
      <c r="E4" s="63"/>
      <c r="F4" s="63"/>
      <c r="G4" s="63"/>
      <c r="H4" s="63"/>
      <c r="I4" s="63"/>
      <c r="J4" s="63"/>
      <c r="K4" s="63"/>
      <c r="L4" s="63"/>
    </row>
    <row r="5" spans="1:16" x14ac:dyDescent="0.3">
      <c r="P5" s="64" t="s">
        <v>0</v>
      </c>
    </row>
    <row r="6" spans="1:16" ht="23.85" customHeight="1" x14ac:dyDescent="0.3">
      <c r="A6" s="1241" t="s">
        <v>31</v>
      </c>
      <c r="B6" s="1241"/>
      <c r="C6" s="1241"/>
      <c r="D6" s="1251" t="s">
        <v>255</v>
      </c>
      <c r="E6" s="1252"/>
      <c r="F6" s="1252"/>
      <c r="G6" s="1252"/>
      <c r="H6" s="1252"/>
      <c r="I6" s="1252"/>
      <c r="J6" s="1252"/>
      <c r="K6" s="1252"/>
      <c r="L6" s="1252"/>
      <c r="M6" s="1252"/>
      <c r="N6" s="1252"/>
      <c r="O6" s="1253"/>
      <c r="P6" s="65">
        <v>1</v>
      </c>
    </row>
    <row r="7" spans="1:16" ht="23.85" customHeight="1" x14ac:dyDescent="0.3">
      <c r="A7" s="1241" t="s">
        <v>32</v>
      </c>
      <c r="B7" s="1241"/>
      <c r="C7" s="1241"/>
      <c r="D7" s="1245" t="s">
        <v>256</v>
      </c>
      <c r="E7" s="1245"/>
      <c r="F7" s="1245"/>
      <c r="G7" s="1245"/>
      <c r="H7" s="1245"/>
      <c r="I7" s="1245"/>
      <c r="J7" s="1245"/>
      <c r="K7" s="1245"/>
      <c r="L7" s="1245"/>
      <c r="M7" s="1245"/>
      <c r="N7" s="1245"/>
      <c r="O7" s="1245"/>
      <c r="P7" s="66" t="s">
        <v>77</v>
      </c>
    </row>
    <row r="8" spans="1:16" ht="23.85" customHeight="1" x14ac:dyDescent="0.3">
      <c r="A8" s="1241" t="s">
        <v>33</v>
      </c>
      <c r="B8" s="1241"/>
      <c r="C8" s="1241"/>
      <c r="D8" s="1251"/>
      <c r="E8" s="1252"/>
      <c r="F8" s="1252"/>
      <c r="G8" s="1252"/>
      <c r="H8" s="1252"/>
      <c r="I8" s="1252"/>
      <c r="J8" s="1252"/>
      <c r="K8" s="1252"/>
      <c r="L8" s="1252"/>
      <c r="M8" s="1252"/>
      <c r="N8" s="1252"/>
      <c r="O8" s="1253"/>
      <c r="P8" s="65"/>
    </row>
    <row r="10" spans="1:16" x14ac:dyDescent="0.3">
      <c r="A10" s="1251" t="s">
        <v>34</v>
      </c>
      <c r="B10" s="1252"/>
      <c r="C10" s="1252"/>
      <c r="D10" s="1252"/>
      <c r="E10" s="1252"/>
      <c r="F10" s="1252"/>
      <c r="G10" s="1252"/>
      <c r="H10" s="1252"/>
      <c r="I10" s="1252"/>
      <c r="J10" s="1252"/>
      <c r="K10" s="1252"/>
      <c r="L10" s="1252"/>
      <c r="M10" s="1252"/>
      <c r="N10" s="1252"/>
      <c r="O10" s="1252"/>
      <c r="P10" s="1253"/>
    </row>
    <row r="11" spans="1:16" x14ac:dyDescent="0.3">
      <c r="A11" s="48"/>
      <c r="B11" s="48"/>
      <c r="C11" s="48"/>
      <c r="D11" s="48"/>
      <c r="E11" s="48"/>
      <c r="F11" s="48"/>
      <c r="G11" s="48"/>
      <c r="H11" s="48"/>
      <c r="I11" s="48"/>
      <c r="J11" s="48"/>
      <c r="K11" s="48"/>
      <c r="L11" s="48"/>
      <c r="M11" s="48"/>
      <c r="N11" s="48"/>
      <c r="O11" s="48"/>
      <c r="P11" s="48"/>
    </row>
    <row r="12" spans="1:16" ht="21.6" customHeight="1" x14ac:dyDescent="0.3">
      <c r="A12" s="1254" t="s">
        <v>1</v>
      </c>
      <c r="B12" s="1255"/>
      <c r="C12" s="1255"/>
      <c r="D12" s="1256"/>
      <c r="E12" s="1246" t="s">
        <v>0</v>
      </c>
      <c r="F12" s="1247"/>
      <c r="G12" s="1337">
        <v>2022</v>
      </c>
      <c r="H12" s="1337"/>
      <c r="I12" s="84">
        <v>2023</v>
      </c>
      <c r="J12" s="84">
        <v>2024</v>
      </c>
      <c r="K12" s="1359">
        <v>2025</v>
      </c>
      <c r="L12" s="1360"/>
      <c r="M12" s="1337">
        <v>2026</v>
      </c>
      <c r="N12" s="1337"/>
      <c r="O12" s="1337">
        <v>2027</v>
      </c>
      <c r="P12" s="1337"/>
    </row>
    <row r="13" spans="1:16" ht="31.2" x14ac:dyDescent="0.3">
      <c r="A13" s="1257"/>
      <c r="B13" s="1258"/>
      <c r="C13" s="1258"/>
      <c r="D13" s="1259"/>
      <c r="E13" s="65" t="s">
        <v>35</v>
      </c>
      <c r="F13" s="34" t="s">
        <v>36</v>
      </c>
      <c r="G13" s="1246" t="s">
        <v>11</v>
      </c>
      <c r="H13" s="1247"/>
      <c r="I13" s="65" t="s">
        <v>11</v>
      </c>
      <c r="J13" s="65" t="s">
        <v>12</v>
      </c>
      <c r="K13" s="1246" t="s">
        <v>13</v>
      </c>
      <c r="L13" s="1356"/>
      <c r="M13" s="1246" t="s">
        <v>14</v>
      </c>
      <c r="N13" s="1247"/>
      <c r="O13" s="1246" t="s">
        <v>14</v>
      </c>
      <c r="P13" s="1247"/>
    </row>
    <row r="14" spans="1:16" ht="23.85" customHeight="1" x14ac:dyDescent="0.3">
      <c r="A14" s="1248" t="s">
        <v>37</v>
      </c>
      <c r="B14" s="1248"/>
      <c r="C14" s="1248"/>
      <c r="D14" s="1248"/>
      <c r="E14" s="66" t="s">
        <v>232</v>
      </c>
      <c r="F14" s="65"/>
      <c r="G14" s="1249">
        <f>G15+G16+G17+G18+G19</f>
        <v>3314792</v>
      </c>
      <c r="H14" s="1357"/>
      <c r="I14" s="68">
        <f>I15+I16+I18+I19</f>
        <v>3446173.7</v>
      </c>
      <c r="J14" s="68">
        <f>J15+J16+J18+J19</f>
        <v>2931096.3</v>
      </c>
      <c r="K14" s="1249">
        <f>K15+K16+K18+K19</f>
        <v>1570547.6</v>
      </c>
      <c r="L14" s="1358"/>
      <c r="M14" s="1249">
        <f>M15+M16+M18+M19</f>
        <v>2360323.1</v>
      </c>
      <c r="N14" s="1358"/>
      <c r="O14" s="1249">
        <f>O15+O16+O18+O19</f>
        <v>2360323.1</v>
      </c>
      <c r="P14" s="1358"/>
    </row>
    <row r="15" spans="1:16" ht="23.85" customHeight="1" x14ac:dyDescent="0.3">
      <c r="A15" s="1251" t="s">
        <v>80</v>
      </c>
      <c r="B15" s="1252"/>
      <c r="C15" s="1252"/>
      <c r="D15" s="1253"/>
      <c r="E15" s="65"/>
      <c r="F15" s="65">
        <v>22</v>
      </c>
      <c r="G15" s="1361">
        <f>G120+G121+G124+G125+G130+G133+G138</f>
        <v>19389.400000000001</v>
      </c>
      <c r="H15" s="1247"/>
      <c r="I15" s="69">
        <f>I120+I121+I124+I125+I130+I133+I138</f>
        <v>19160.2</v>
      </c>
      <c r="J15" s="530">
        <f>J120+J121+J124+J125+J130+J133+J138</f>
        <v>40000</v>
      </c>
      <c r="K15" s="1361">
        <f>K120+K121+K130+K133+K138</f>
        <v>40000</v>
      </c>
      <c r="L15" s="1362"/>
      <c r="M15" s="1361">
        <f t="shared" ref="M15" si="0">M120+M121+M130+M133+M138</f>
        <v>40000</v>
      </c>
      <c r="N15" s="1362"/>
      <c r="O15" s="1361">
        <f t="shared" ref="O15" si="1">O120+O121+O130+O133+O138</f>
        <v>40000</v>
      </c>
      <c r="P15" s="1362"/>
    </row>
    <row r="16" spans="1:16" ht="23.85" customHeight="1" x14ac:dyDescent="0.3">
      <c r="A16" s="1251" t="s">
        <v>257</v>
      </c>
      <c r="B16" s="1252"/>
      <c r="C16" s="1252"/>
      <c r="D16" s="1253"/>
      <c r="E16" s="65"/>
      <c r="F16" s="65">
        <v>25</v>
      </c>
      <c r="G16" s="1361">
        <f>G115+G118</f>
        <v>1618915.4</v>
      </c>
      <c r="H16" s="1247"/>
      <c r="I16" s="69">
        <f>I115</f>
        <v>2326867.7999999998</v>
      </c>
      <c r="J16" s="520">
        <f>J115</f>
        <v>1635946.3</v>
      </c>
      <c r="K16" s="1361">
        <f>K115</f>
        <v>0</v>
      </c>
      <c r="L16" s="1362"/>
      <c r="M16" s="1361">
        <f t="shared" ref="M16" si="2">M115</f>
        <v>0</v>
      </c>
      <c r="N16" s="1362"/>
      <c r="O16" s="1361">
        <f t="shared" ref="O16" si="3">O115</f>
        <v>0</v>
      </c>
      <c r="P16" s="1362"/>
    </row>
    <row r="17" spans="1:16" ht="23.85" customHeight="1" x14ac:dyDescent="0.3">
      <c r="A17" s="1251" t="s">
        <v>172</v>
      </c>
      <c r="B17" s="1252"/>
      <c r="C17" s="1252"/>
      <c r="D17" s="1253"/>
      <c r="E17" s="519"/>
      <c r="F17" s="519">
        <v>26</v>
      </c>
      <c r="G17" s="1361">
        <f>G116+G117</f>
        <v>0</v>
      </c>
      <c r="H17" s="1247"/>
      <c r="I17" s="520">
        <f>I116+J117</f>
        <v>0</v>
      </c>
      <c r="J17" s="520">
        <f>J116+K117</f>
        <v>833496.1</v>
      </c>
      <c r="K17" s="1361">
        <f>K116+K117</f>
        <v>1765196.1</v>
      </c>
      <c r="L17" s="1362"/>
      <c r="M17" s="1361">
        <f t="shared" ref="M17" si="4">M116+M117</f>
        <v>1875254.7</v>
      </c>
      <c r="N17" s="1362"/>
      <c r="O17" s="1361">
        <f t="shared" ref="O17" si="5">O116+O117</f>
        <v>1922346.3</v>
      </c>
      <c r="P17" s="1362"/>
    </row>
    <row r="18" spans="1:16" ht="23.85" customHeight="1" x14ac:dyDescent="0.3">
      <c r="A18" s="1251" t="s">
        <v>82</v>
      </c>
      <c r="B18" s="1252"/>
      <c r="C18" s="1252"/>
      <c r="D18" s="1253"/>
      <c r="E18" s="65"/>
      <c r="F18" s="65">
        <v>28</v>
      </c>
      <c r="G18" s="1361">
        <f>G126</f>
        <v>0</v>
      </c>
      <c r="H18" s="1247"/>
      <c r="I18" s="69">
        <f>I126</f>
        <v>147771</v>
      </c>
      <c r="J18" s="530">
        <f>J126</f>
        <v>0</v>
      </c>
      <c r="K18" s="1361">
        <f>K126</f>
        <v>0</v>
      </c>
      <c r="L18" s="1362"/>
      <c r="M18" s="1361">
        <f t="shared" ref="M18" si="6">M126</f>
        <v>0</v>
      </c>
      <c r="N18" s="1362"/>
      <c r="O18" s="1361">
        <f t="shared" ref="O18" si="7">O126</f>
        <v>0</v>
      </c>
      <c r="P18" s="1362"/>
    </row>
    <row r="19" spans="1:16" ht="23.85" customHeight="1" x14ac:dyDescent="0.3">
      <c r="A19" s="1241" t="s">
        <v>83</v>
      </c>
      <c r="B19" s="1241"/>
      <c r="C19" s="1241"/>
      <c r="D19" s="1241"/>
      <c r="E19" s="65"/>
      <c r="F19" s="65">
        <v>31</v>
      </c>
      <c r="G19" s="1262">
        <f>G122+G128+G131+G134+G136+G139</f>
        <v>1676487.2</v>
      </c>
      <c r="H19" s="1263"/>
      <c r="I19" s="69">
        <f>I122+I128+I131+I134+I136+I139</f>
        <v>952374.7</v>
      </c>
      <c r="J19" s="530">
        <f>J122+J128+J131+J134+J136+J139</f>
        <v>1255150</v>
      </c>
      <c r="K19" s="1361">
        <f>K122+K128+K131+K134+K136+K139</f>
        <v>1530547.6</v>
      </c>
      <c r="L19" s="1362"/>
      <c r="M19" s="1361">
        <f t="shared" ref="M19" si="8">M122+M128+M131+M134+M136+M139</f>
        <v>2320323.1</v>
      </c>
      <c r="N19" s="1362"/>
      <c r="O19" s="1361">
        <f t="shared" ref="O19" si="9">O122+O128+O131+O134+O136+O139</f>
        <v>2320323.1</v>
      </c>
      <c r="P19" s="1362"/>
    </row>
    <row r="20" spans="1:16" ht="14.85" customHeight="1" x14ac:dyDescent="0.3">
      <c r="K20" s="1361"/>
      <c r="L20" s="1362"/>
    </row>
    <row r="21" spans="1:16" ht="22.8" customHeight="1" x14ac:dyDescent="0.3">
      <c r="A21" s="1254" t="s">
        <v>1</v>
      </c>
      <c r="B21" s="1256"/>
      <c r="C21" s="1264" t="s">
        <v>0</v>
      </c>
      <c r="D21" s="1264"/>
      <c r="E21" s="1264"/>
      <c r="F21" s="1264"/>
      <c r="G21" s="1263">
        <v>2022</v>
      </c>
      <c r="H21" s="1263"/>
      <c r="I21" s="65">
        <v>2023</v>
      </c>
      <c r="J21" s="65">
        <v>2024</v>
      </c>
      <c r="K21" s="1363" t="s">
        <v>258</v>
      </c>
      <c r="L21" s="1364"/>
      <c r="M21" s="1264">
        <v>2026</v>
      </c>
      <c r="N21" s="1264"/>
      <c r="O21" s="1264">
        <v>2027</v>
      </c>
      <c r="P21" s="1264"/>
    </row>
    <row r="22" spans="1:16" ht="35.700000000000003" customHeight="1" x14ac:dyDescent="0.3">
      <c r="A22" s="1257"/>
      <c r="B22" s="1259"/>
      <c r="C22" s="65" t="s">
        <v>61</v>
      </c>
      <c r="D22" s="65" t="s">
        <v>62</v>
      </c>
      <c r="E22" s="65" t="s">
        <v>35</v>
      </c>
      <c r="F22" s="34" t="s">
        <v>36</v>
      </c>
      <c r="G22" s="1246" t="s">
        <v>11</v>
      </c>
      <c r="H22" s="1247"/>
      <c r="I22" s="65" t="s">
        <v>11</v>
      </c>
      <c r="J22" s="65" t="s">
        <v>12</v>
      </c>
      <c r="K22" s="1246" t="s">
        <v>13</v>
      </c>
      <c r="L22" s="1247"/>
      <c r="M22" s="1246" t="s">
        <v>14</v>
      </c>
      <c r="N22" s="1247"/>
      <c r="O22" s="1246" t="s">
        <v>14</v>
      </c>
      <c r="P22" s="1247"/>
    </row>
    <row r="23" spans="1:16" ht="34.5" customHeight="1" x14ac:dyDescent="0.3">
      <c r="A23" s="1265" t="s">
        <v>63</v>
      </c>
      <c r="B23" s="1266"/>
      <c r="C23" s="70"/>
      <c r="D23" s="70"/>
      <c r="E23" s="70"/>
      <c r="F23" s="70"/>
      <c r="G23" s="1267">
        <f>G26+G34</f>
        <v>3636655.4000000004</v>
      </c>
      <c r="H23" s="1365"/>
      <c r="I23" s="95">
        <f>I26+I34</f>
        <v>3445814.1999999997</v>
      </c>
      <c r="J23" s="95">
        <f>J26+J34</f>
        <v>2931096.3</v>
      </c>
      <c r="K23" s="1366">
        <f>K26+K34</f>
        <v>3335743.7</v>
      </c>
      <c r="L23" s="1367"/>
      <c r="M23" s="1366">
        <f>M26+M34</f>
        <v>4235577.8</v>
      </c>
      <c r="N23" s="1367"/>
      <c r="O23" s="1366">
        <f>O26+O34</f>
        <v>4282669.4000000004</v>
      </c>
      <c r="P23" s="1367"/>
    </row>
    <row r="24" spans="1:16" ht="32.85" customHeight="1" x14ac:dyDescent="0.3">
      <c r="A24" s="1268" t="s">
        <v>259</v>
      </c>
      <c r="B24" s="1269"/>
      <c r="C24" s="72"/>
      <c r="D24" s="70"/>
      <c r="E24" s="70"/>
      <c r="F24" s="70"/>
      <c r="G24" s="1264"/>
      <c r="H24" s="1264"/>
      <c r="I24" s="96"/>
      <c r="J24" s="97"/>
      <c r="K24" s="1368"/>
      <c r="L24" s="1368"/>
      <c r="M24" s="1368"/>
      <c r="N24" s="1368"/>
      <c r="O24" s="1368"/>
      <c r="P24" s="1368"/>
    </row>
    <row r="25" spans="1:16" ht="26.55" customHeight="1" x14ac:dyDescent="0.3">
      <c r="A25" s="1369"/>
      <c r="B25" s="1370"/>
      <c r="C25" s="70"/>
      <c r="D25" s="70"/>
      <c r="E25" s="70"/>
      <c r="F25" s="70"/>
      <c r="G25" s="1264"/>
      <c r="H25" s="1264"/>
      <c r="I25" s="96"/>
      <c r="J25" s="97"/>
      <c r="K25" s="1371"/>
      <c r="L25" s="1371"/>
      <c r="M25" s="1371"/>
      <c r="N25" s="1371"/>
      <c r="O25" s="1371"/>
      <c r="P25" s="1371"/>
    </row>
    <row r="26" spans="1:16" ht="32.85" customHeight="1" x14ac:dyDescent="0.3">
      <c r="A26" s="1268" t="s">
        <v>260</v>
      </c>
      <c r="B26" s="1269"/>
      <c r="C26" s="73">
        <v>2</v>
      </c>
      <c r="D26" s="70">
        <v>2</v>
      </c>
      <c r="E26" s="98" t="s">
        <v>232</v>
      </c>
      <c r="F26" s="70"/>
      <c r="G26" s="1267">
        <f>G27+G28+G29+G30+G32+G33</f>
        <v>2017740.0000000002</v>
      </c>
      <c r="H26" s="1365"/>
      <c r="I26" s="95">
        <f>I27+I28+I29+I30+I33+I32</f>
        <v>1118946.3999999999</v>
      </c>
      <c r="J26" s="95">
        <f>J27+J28+J29+J30+J33+J32</f>
        <v>1295150</v>
      </c>
      <c r="K26" s="1366">
        <f>K27+K28+K29+K30+K32+K33</f>
        <v>1570547.6</v>
      </c>
      <c r="L26" s="1367"/>
      <c r="M26" s="1366">
        <f>M27+M28+M29+M30+M32+M33</f>
        <v>2360323.1</v>
      </c>
      <c r="N26" s="1367"/>
      <c r="O26" s="1366">
        <f>O27+O28+O29+O30+O32+O33</f>
        <v>2360323.1</v>
      </c>
      <c r="P26" s="1367"/>
    </row>
    <row r="27" spans="1:16" ht="49.8" customHeight="1" x14ac:dyDescent="0.3">
      <c r="A27" s="1372" t="s">
        <v>261</v>
      </c>
      <c r="B27" s="1373"/>
      <c r="C27" s="73"/>
      <c r="D27" s="70"/>
      <c r="E27" s="98"/>
      <c r="F27" s="70">
        <v>13</v>
      </c>
      <c r="G27" s="1273">
        <f t="shared" ref="G27:G33" si="10">K54</f>
        <v>51069.599999999999</v>
      </c>
      <c r="H27" s="1272"/>
      <c r="I27" s="96">
        <f t="shared" ref="I27:K28" si="11">L54</f>
        <v>42246.3</v>
      </c>
      <c r="J27" s="96">
        <f t="shared" si="11"/>
        <v>31400</v>
      </c>
      <c r="K27" s="1273">
        <f t="shared" si="11"/>
        <v>90000</v>
      </c>
      <c r="L27" s="1374"/>
      <c r="M27" s="1375">
        <f>O54</f>
        <v>103755</v>
      </c>
      <c r="N27" s="1376"/>
      <c r="O27" s="1375">
        <f>P54</f>
        <v>93755</v>
      </c>
      <c r="P27" s="1376"/>
    </row>
    <row r="28" spans="1:16" ht="51.75" customHeight="1" x14ac:dyDescent="0.3">
      <c r="A28" s="1377" t="s">
        <v>262</v>
      </c>
      <c r="B28" s="1378"/>
      <c r="C28" s="70"/>
      <c r="D28" s="70"/>
      <c r="E28" s="70"/>
      <c r="F28" s="70">
        <v>59</v>
      </c>
      <c r="G28" s="1273">
        <f t="shared" si="10"/>
        <v>1595738.9</v>
      </c>
      <c r="H28" s="1272"/>
      <c r="I28" s="96">
        <f t="shared" si="11"/>
        <v>964115.7</v>
      </c>
      <c r="J28" s="96">
        <f t="shared" si="11"/>
        <v>1263750</v>
      </c>
      <c r="K28" s="1273">
        <f t="shared" si="11"/>
        <v>1480547.6</v>
      </c>
      <c r="L28" s="1374"/>
      <c r="M28" s="1375">
        <f>O55</f>
        <v>2256568.1</v>
      </c>
      <c r="N28" s="1376"/>
      <c r="O28" s="1375">
        <f>P55</f>
        <v>2266568.1</v>
      </c>
      <c r="P28" s="1376"/>
    </row>
    <row r="29" spans="1:16" ht="18" customHeight="1" x14ac:dyDescent="0.3">
      <c r="A29" s="1345" t="s">
        <v>263</v>
      </c>
      <c r="B29" s="1346"/>
      <c r="C29" s="70"/>
      <c r="D29" s="70"/>
      <c r="E29" s="70"/>
      <c r="F29" s="70">
        <v>14</v>
      </c>
      <c r="G29" s="1273">
        <f t="shared" si="10"/>
        <v>0</v>
      </c>
      <c r="H29" s="1272"/>
      <c r="I29" s="96">
        <f>L56</f>
        <v>0</v>
      </c>
      <c r="J29" s="96"/>
      <c r="K29" s="1273">
        <f>N56</f>
        <v>0</v>
      </c>
      <c r="L29" s="1374"/>
      <c r="M29" s="1375">
        <f>O56</f>
        <v>0</v>
      </c>
      <c r="N29" s="1376"/>
      <c r="O29" s="1375">
        <f>P56</f>
        <v>0</v>
      </c>
      <c r="P29" s="1376"/>
    </row>
    <row r="30" spans="1:16" ht="17.100000000000001" customHeight="1" x14ac:dyDescent="0.3">
      <c r="A30" s="1369" t="s">
        <v>264</v>
      </c>
      <c r="B30" s="1370"/>
      <c r="C30" s="70"/>
      <c r="D30" s="70"/>
      <c r="E30" s="70"/>
      <c r="F30" s="70">
        <v>42</v>
      </c>
      <c r="G30" s="1273">
        <f t="shared" si="10"/>
        <v>5410.9</v>
      </c>
      <c r="H30" s="1272"/>
      <c r="I30" s="96">
        <f>L57</f>
        <v>-15442</v>
      </c>
      <c r="J30" s="96">
        <f>M57</f>
        <v>0</v>
      </c>
      <c r="K30" s="1361">
        <f>N57</f>
        <v>0</v>
      </c>
      <c r="L30" s="1362"/>
      <c r="M30" s="1375">
        <f>O57</f>
        <v>0</v>
      </c>
      <c r="N30" s="1376"/>
      <c r="O30" s="1375">
        <f>P57</f>
        <v>0</v>
      </c>
      <c r="P30" s="1376"/>
    </row>
    <row r="31" spans="1:16" ht="17.100000000000001" customHeight="1" x14ac:dyDescent="0.3">
      <c r="A31" s="1345" t="s">
        <v>265</v>
      </c>
      <c r="B31" s="1346"/>
      <c r="C31" s="70"/>
      <c r="D31" s="70"/>
      <c r="E31" s="70"/>
      <c r="F31" s="70">
        <v>92</v>
      </c>
      <c r="G31" s="1273">
        <f t="shared" si="10"/>
        <v>0</v>
      </c>
      <c r="H31" s="1272"/>
      <c r="I31" s="96">
        <f>L58</f>
        <v>0</v>
      </c>
      <c r="J31" s="96">
        <f>M58</f>
        <v>0</v>
      </c>
      <c r="K31" s="1361">
        <f>N58</f>
        <v>0</v>
      </c>
      <c r="L31" s="1362"/>
      <c r="M31" s="1361">
        <f>P58</f>
        <v>0</v>
      </c>
      <c r="N31" s="1362"/>
      <c r="O31" s="1361">
        <f>R58</f>
        <v>0</v>
      </c>
      <c r="P31" s="1362"/>
    </row>
    <row r="32" spans="1:16" ht="19.95" customHeight="1" x14ac:dyDescent="0.3">
      <c r="A32" s="1379" t="s">
        <v>266</v>
      </c>
      <c r="B32" s="1380"/>
      <c r="C32" s="70"/>
      <c r="D32" s="70"/>
      <c r="E32" s="70"/>
      <c r="F32" s="70">
        <v>91</v>
      </c>
      <c r="G32" s="1273">
        <f t="shared" si="10"/>
        <v>656631.80000000005</v>
      </c>
      <c r="H32" s="1272"/>
      <c r="I32" s="96">
        <f>L59</f>
        <v>291111.19999999995</v>
      </c>
      <c r="J32" s="96">
        <f>M59</f>
        <v>163084.80000000002</v>
      </c>
      <c r="K32" s="1361">
        <f>N59</f>
        <v>162995.6</v>
      </c>
      <c r="L32" s="1362"/>
      <c r="M32" s="1375">
        <f>O59</f>
        <v>162995.6</v>
      </c>
      <c r="N32" s="1376"/>
      <c r="O32" s="1375">
        <f>P59</f>
        <v>162995.6</v>
      </c>
      <c r="P32" s="1376"/>
    </row>
    <row r="33" spans="1:16" ht="17.100000000000001" customHeight="1" x14ac:dyDescent="0.3">
      <c r="A33" s="1381" t="s">
        <v>267</v>
      </c>
      <c r="B33" s="1382"/>
      <c r="C33" s="70"/>
      <c r="D33" s="70"/>
      <c r="E33" s="70"/>
      <c r="F33" s="70">
        <v>93</v>
      </c>
      <c r="G33" s="1273">
        <f t="shared" si="10"/>
        <v>-291111.19999999995</v>
      </c>
      <c r="H33" s="1272"/>
      <c r="I33" s="96">
        <f>L60</f>
        <v>-163084.80000000002</v>
      </c>
      <c r="J33" s="96">
        <f>M60</f>
        <v>-163084.80000000002</v>
      </c>
      <c r="K33" s="1361">
        <f>N60</f>
        <v>-162995.6</v>
      </c>
      <c r="L33" s="1362"/>
      <c r="M33" s="1375">
        <f>O60</f>
        <v>-162995.6</v>
      </c>
      <c r="N33" s="1376"/>
      <c r="O33" s="1375">
        <f>P60</f>
        <v>-162995.6</v>
      </c>
      <c r="P33" s="1376"/>
    </row>
    <row r="34" spans="1:16" ht="35.549999999999997" customHeight="1" x14ac:dyDescent="0.3">
      <c r="A34" s="1268" t="s">
        <v>66</v>
      </c>
      <c r="B34" s="1269"/>
      <c r="C34" s="73"/>
      <c r="D34" s="70"/>
      <c r="E34" s="70"/>
      <c r="F34" s="70"/>
      <c r="G34" s="1383">
        <f>G114</f>
        <v>1618915.4</v>
      </c>
      <c r="H34" s="1294"/>
      <c r="I34" s="99">
        <f>I114</f>
        <v>2326867.7999999998</v>
      </c>
      <c r="J34" s="99">
        <f>J114</f>
        <v>1635946.3</v>
      </c>
      <c r="K34" s="1383">
        <f>K114</f>
        <v>1765196.1</v>
      </c>
      <c r="L34" s="1294"/>
      <c r="M34" s="1383">
        <f>M114</f>
        <v>1875254.7</v>
      </c>
      <c r="N34" s="1294"/>
      <c r="O34" s="1383">
        <f>O114</f>
        <v>1922346.3</v>
      </c>
      <c r="P34" s="1294"/>
    </row>
    <row r="35" spans="1:16" ht="20.85" customHeight="1" x14ac:dyDescent="0.3">
      <c r="A35" s="1271"/>
      <c r="B35" s="1272"/>
      <c r="C35" s="70"/>
      <c r="D35" s="70"/>
      <c r="E35" s="70"/>
      <c r="F35" s="70"/>
      <c r="G35" s="1246"/>
      <c r="H35" s="1247"/>
      <c r="I35" s="65"/>
      <c r="J35" s="70"/>
      <c r="K35" s="1361"/>
      <c r="L35" s="1362"/>
      <c r="M35" s="1271"/>
      <c r="N35" s="1272"/>
      <c r="O35" s="1271"/>
      <c r="P35" s="1272"/>
    </row>
    <row r="36" spans="1:16" ht="14.85" customHeight="1" x14ac:dyDescent="0.3"/>
    <row r="37" spans="1:16" ht="21.3" customHeight="1" x14ac:dyDescent="0.3">
      <c r="A37" s="1275" t="s">
        <v>60</v>
      </c>
      <c r="B37" s="1276"/>
      <c r="C37" s="1276"/>
      <c r="D37" s="1276"/>
      <c r="E37" s="1276"/>
      <c r="F37" s="1276"/>
      <c r="G37" s="1276"/>
      <c r="H37" s="1276"/>
      <c r="I37" s="1276"/>
      <c r="J37" s="1276"/>
      <c r="K37" s="1276"/>
      <c r="L37" s="1276"/>
      <c r="M37" s="1276"/>
      <c r="N37" s="1276"/>
      <c r="O37" s="1276"/>
      <c r="P37" s="1277"/>
    </row>
    <row r="38" spans="1:16" ht="25.2" customHeight="1" x14ac:dyDescent="0.3">
      <c r="A38" s="1263" t="s">
        <v>1</v>
      </c>
      <c r="B38" s="1263"/>
      <c r="C38" s="1263"/>
      <c r="D38" s="1263" t="s">
        <v>0</v>
      </c>
      <c r="E38" s="1263"/>
      <c r="F38" s="1263"/>
      <c r="G38" s="1263" t="s">
        <v>71</v>
      </c>
      <c r="H38" s="1263"/>
      <c r="I38" s="1263"/>
      <c r="J38" s="1263"/>
      <c r="K38" s="1263" t="s">
        <v>69</v>
      </c>
      <c r="L38" s="1263"/>
      <c r="M38" s="1263"/>
      <c r="N38" s="1263" t="s">
        <v>72</v>
      </c>
      <c r="O38" s="1263"/>
      <c r="P38" s="1263"/>
    </row>
    <row r="39" spans="1:16" ht="64.2" customHeight="1" x14ac:dyDescent="0.3">
      <c r="A39" s="1263"/>
      <c r="B39" s="1263"/>
      <c r="C39" s="1263"/>
      <c r="D39" s="65" t="s">
        <v>35</v>
      </c>
      <c r="E39" s="1278" t="s">
        <v>53</v>
      </c>
      <c r="F39" s="1278"/>
      <c r="G39" s="1279" t="s">
        <v>50</v>
      </c>
      <c r="H39" s="1279"/>
      <c r="I39" s="77" t="s">
        <v>51</v>
      </c>
      <c r="J39" s="77" t="s">
        <v>52</v>
      </c>
      <c r="K39" s="77" t="s">
        <v>50</v>
      </c>
      <c r="L39" s="77" t="s">
        <v>51</v>
      </c>
      <c r="M39" s="77" t="s">
        <v>52</v>
      </c>
      <c r="N39" s="77" t="s">
        <v>50</v>
      </c>
      <c r="O39" s="77" t="s">
        <v>51</v>
      </c>
      <c r="P39" s="77" t="s">
        <v>52</v>
      </c>
    </row>
    <row r="40" spans="1:16" ht="20.85" customHeight="1" x14ac:dyDescent="0.3">
      <c r="A40" s="1241" t="s">
        <v>9</v>
      </c>
      <c r="B40" s="1241"/>
      <c r="C40" s="1241"/>
      <c r="D40" s="65"/>
      <c r="E40" s="1263"/>
      <c r="F40" s="1263"/>
      <c r="G40" s="1338">
        <f>G41+G42</f>
        <v>1570547.6</v>
      </c>
      <c r="H40" s="1337"/>
      <c r="I40" s="100"/>
      <c r="J40" s="100"/>
      <c r="K40" s="101">
        <f>K41+K42</f>
        <v>2360323.1</v>
      </c>
      <c r="L40" s="84"/>
      <c r="M40" s="100"/>
      <c r="N40" s="101">
        <f>N41+N42</f>
        <v>2360323.1</v>
      </c>
      <c r="O40" s="100"/>
      <c r="P40" s="84"/>
    </row>
    <row r="41" spans="1:16" s="82" customFormat="1" ht="20.85" customHeight="1" x14ac:dyDescent="0.3">
      <c r="A41" s="1288" t="s">
        <v>54</v>
      </c>
      <c r="B41" s="1288"/>
      <c r="C41" s="1288"/>
      <c r="D41" s="80" t="s">
        <v>58</v>
      </c>
      <c r="E41" s="1289"/>
      <c r="F41" s="1289"/>
      <c r="G41" s="1290">
        <f>K15+K16+K18</f>
        <v>40000</v>
      </c>
      <c r="H41" s="1289"/>
      <c r="I41" s="80"/>
      <c r="J41" s="102"/>
      <c r="K41" s="103">
        <f>M15+M16+M18</f>
        <v>40000</v>
      </c>
      <c r="L41" s="80"/>
      <c r="M41" s="80"/>
      <c r="N41" s="81">
        <f>O15+O16+O18</f>
        <v>40000</v>
      </c>
      <c r="O41" s="80"/>
      <c r="P41" s="80"/>
    </row>
    <row r="42" spans="1:16" s="82" customFormat="1" ht="20.85" customHeight="1" x14ac:dyDescent="0.3">
      <c r="A42" s="1280" t="s">
        <v>55</v>
      </c>
      <c r="B42" s="1281"/>
      <c r="C42" s="1282"/>
      <c r="D42" s="80" t="s">
        <v>59</v>
      </c>
      <c r="E42" s="1283"/>
      <c r="F42" s="1284"/>
      <c r="G42" s="1384">
        <f>K19</f>
        <v>1530547.6</v>
      </c>
      <c r="H42" s="1284"/>
      <c r="I42" s="80"/>
      <c r="J42" s="80"/>
      <c r="K42" s="81">
        <f>M19</f>
        <v>2320323.1</v>
      </c>
      <c r="L42" s="80"/>
      <c r="M42" s="80"/>
      <c r="N42" s="81">
        <f>O19</f>
        <v>2320323.1</v>
      </c>
      <c r="O42" s="80"/>
      <c r="P42" s="80"/>
    </row>
    <row r="43" spans="1:16" s="82" customFormat="1" ht="20.85" customHeight="1" x14ac:dyDescent="0.3">
      <c r="A43" s="1283"/>
      <c r="B43" s="1285"/>
      <c r="C43" s="1284"/>
      <c r="D43" s="80"/>
      <c r="E43" s="1283"/>
      <c r="F43" s="1284"/>
      <c r="G43" s="1283"/>
      <c r="H43" s="1284"/>
      <c r="I43" s="80"/>
      <c r="J43" s="80"/>
      <c r="K43" s="80"/>
      <c r="L43" s="80"/>
      <c r="M43" s="80"/>
      <c r="N43" s="80"/>
      <c r="O43" s="80"/>
      <c r="P43" s="80"/>
    </row>
    <row r="44" spans="1:16" ht="20.85" customHeight="1" x14ac:dyDescent="0.3">
      <c r="A44" s="1241"/>
      <c r="B44" s="1241"/>
      <c r="C44" s="1241"/>
      <c r="D44" s="65"/>
      <c r="E44" s="1263"/>
      <c r="F44" s="1263"/>
      <c r="G44" s="1263"/>
      <c r="H44" s="1263"/>
      <c r="I44" s="65"/>
      <c r="J44" s="65"/>
      <c r="K44" s="65"/>
      <c r="L44" s="65"/>
      <c r="M44" s="65"/>
      <c r="N44" s="65"/>
      <c r="O44" s="65"/>
      <c r="P44" s="65"/>
    </row>
    <row r="45" spans="1:16" ht="20.85" customHeight="1" x14ac:dyDescent="0.3">
      <c r="A45" s="1241" t="s">
        <v>9</v>
      </c>
      <c r="B45" s="1241"/>
      <c r="C45" s="1241"/>
      <c r="D45" s="65"/>
      <c r="E45" s="1263"/>
      <c r="F45" s="1263"/>
      <c r="G45" s="1338">
        <f>G46+G47</f>
        <v>2355743.7000000002</v>
      </c>
      <c r="H45" s="1337"/>
      <c r="I45" s="100"/>
      <c r="J45" s="84"/>
      <c r="K45" s="68">
        <f>K46+K47</f>
        <v>2541822.7999999998</v>
      </c>
      <c r="L45" s="84"/>
      <c r="M45" s="100"/>
      <c r="N45" s="101">
        <f>N46+N47</f>
        <v>2588914.4</v>
      </c>
      <c r="O45" s="100"/>
      <c r="P45" s="84"/>
    </row>
    <row r="46" spans="1:16" s="82" customFormat="1" ht="20.85" customHeight="1" x14ac:dyDescent="0.3">
      <c r="A46" s="1288" t="s">
        <v>56</v>
      </c>
      <c r="B46" s="1288"/>
      <c r="C46" s="1288"/>
      <c r="D46" s="104" t="s">
        <v>232</v>
      </c>
      <c r="E46" s="1289"/>
      <c r="F46" s="1289"/>
      <c r="G46" s="1290">
        <f>K119+K123</f>
        <v>590547.6</v>
      </c>
      <c r="H46" s="1289"/>
      <c r="I46" s="80"/>
      <c r="J46" s="80"/>
      <c r="K46" s="81">
        <f>M119+M123</f>
        <v>666568.1</v>
      </c>
      <c r="L46" s="80"/>
      <c r="M46" s="80"/>
      <c r="N46" s="81">
        <f>O119+O123</f>
        <v>666568.1</v>
      </c>
      <c r="O46" s="80"/>
      <c r="P46" s="80"/>
    </row>
    <row r="47" spans="1:16" s="82" customFormat="1" ht="20.85" customHeight="1" x14ac:dyDescent="0.3">
      <c r="A47" s="1288" t="s">
        <v>57</v>
      </c>
      <c r="B47" s="1288"/>
      <c r="C47" s="1288"/>
      <c r="D47" s="104" t="s">
        <v>232</v>
      </c>
      <c r="E47" s="1289"/>
      <c r="F47" s="1289"/>
      <c r="G47" s="1290">
        <f>K114</f>
        <v>1765196.1</v>
      </c>
      <c r="H47" s="1289"/>
      <c r="I47" s="80"/>
      <c r="J47" s="80"/>
      <c r="K47" s="81">
        <f>M114</f>
        <v>1875254.7</v>
      </c>
      <c r="L47" s="80"/>
      <c r="M47" s="80"/>
      <c r="N47" s="81">
        <f>O114</f>
        <v>1922346.3</v>
      </c>
      <c r="O47" s="80"/>
      <c r="P47" s="80"/>
    </row>
    <row r="48" spans="1:16" ht="20.85" customHeight="1" x14ac:dyDescent="0.3">
      <c r="A48" s="1241"/>
      <c r="B48" s="1241"/>
      <c r="C48" s="1241"/>
      <c r="D48" s="70"/>
      <c r="E48" s="1263"/>
      <c r="F48" s="1263"/>
      <c r="G48" s="1263"/>
      <c r="H48" s="1263"/>
      <c r="I48" s="65"/>
      <c r="J48" s="65"/>
      <c r="K48" s="65"/>
      <c r="L48" s="65"/>
      <c r="M48" s="65"/>
      <c r="N48" s="65"/>
      <c r="O48" s="65"/>
      <c r="P48" s="65"/>
    </row>
    <row r="49" spans="1:17" ht="19.2" customHeight="1" x14ac:dyDescent="0.3"/>
    <row r="50" spans="1:17" ht="16.2" x14ac:dyDescent="0.3">
      <c r="A50" s="1248" t="s">
        <v>2</v>
      </c>
      <c r="B50" s="1248"/>
      <c r="C50" s="1248"/>
      <c r="D50" s="1248"/>
      <c r="E50" s="1248"/>
      <c r="F50" s="1248"/>
      <c r="G50" s="1248"/>
      <c r="H50" s="1248"/>
      <c r="I50" s="1248"/>
      <c r="J50" s="1248"/>
      <c r="K50" s="1248"/>
      <c r="L50" s="1248"/>
      <c r="M50" s="1248"/>
      <c r="N50" s="1248"/>
      <c r="O50" s="1248"/>
      <c r="P50" s="1248"/>
    </row>
    <row r="51" spans="1:17" x14ac:dyDescent="0.3">
      <c r="A51" s="1263" t="s">
        <v>1</v>
      </c>
      <c r="B51" s="1263"/>
      <c r="C51" s="1263" t="s">
        <v>0</v>
      </c>
      <c r="D51" s="1263"/>
      <c r="E51" s="1263"/>
      <c r="F51" s="1263"/>
      <c r="G51" s="1263"/>
      <c r="H51" s="1263"/>
      <c r="I51" s="1254" t="s">
        <v>10</v>
      </c>
      <c r="J51" s="1256"/>
      <c r="K51" s="67">
        <v>2022</v>
      </c>
      <c r="L51" s="67">
        <v>2023</v>
      </c>
      <c r="M51" s="67">
        <v>2024</v>
      </c>
      <c r="N51" s="67">
        <v>2025</v>
      </c>
      <c r="O51" s="67">
        <v>2026</v>
      </c>
      <c r="P51" s="67">
        <v>2027</v>
      </c>
    </row>
    <row r="52" spans="1:17" ht="51.6" customHeight="1" x14ac:dyDescent="0.3">
      <c r="A52" s="1263"/>
      <c r="B52" s="1263"/>
      <c r="C52" s="34" t="s">
        <v>3</v>
      </c>
      <c r="D52" s="34" t="s">
        <v>4</v>
      </c>
      <c r="E52" s="34" t="s">
        <v>5</v>
      </c>
      <c r="F52" s="34" t="s">
        <v>6</v>
      </c>
      <c r="G52" s="34" t="s">
        <v>7</v>
      </c>
      <c r="H52" s="34" t="s">
        <v>8</v>
      </c>
      <c r="I52" s="1257"/>
      <c r="J52" s="1259"/>
      <c r="K52" s="77" t="s">
        <v>11</v>
      </c>
      <c r="L52" s="77" t="s">
        <v>11</v>
      </c>
      <c r="M52" s="77" t="s">
        <v>12</v>
      </c>
      <c r="N52" s="77" t="s">
        <v>14</v>
      </c>
      <c r="O52" s="77" t="s">
        <v>14</v>
      </c>
      <c r="P52" s="77" t="s">
        <v>14</v>
      </c>
    </row>
    <row r="53" spans="1:17" ht="23.25" customHeight="1" x14ac:dyDescent="0.3">
      <c r="A53" s="1291" t="s">
        <v>9</v>
      </c>
      <c r="B53" s="1292"/>
      <c r="C53" s="83"/>
      <c r="D53" s="83"/>
      <c r="E53" s="83"/>
      <c r="F53" s="83"/>
      <c r="G53" s="83"/>
      <c r="H53" s="83"/>
      <c r="I53" s="1293"/>
      <c r="J53" s="1294"/>
      <c r="K53" s="105">
        <f t="shared" ref="K53:P53" si="12">K54+K55+K56+K57+K59+K60</f>
        <v>2017740.0000000002</v>
      </c>
      <c r="L53" s="105">
        <f t="shared" si="12"/>
        <v>1118946.3999999999</v>
      </c>
      <c r="M53" s="105">
        <f t="shared" si="12"/>
        <v>1295150</v>
      </c>
      <c r="N53" s="105">
        <f t="shared" si="12"/>
        <v>1570547.6</v>
      </c>
      <c r="O53" s="105">
        <f t="shared" si="12"/>
        <v>2360323.1</v>
      </c>
      <c r="P53" s="105">
        <f t="shared" si="12"/>
        <v>2360323.1</v>
      </c>
      <c r="Q53" s="106"/>
    </row>
    <row r="54" spans="1:17" ht="54.75" customHeight="1" x14ac:dyDescent="0.3">
      <c r="A54" s="1372" t="s">
        <v>261</v>
      </c>
      <c r="B54" s="1373"/>
      <c r="C54" s="83"/>
      <c r="D54" s="83"/>
      <c r="E54" s="70"/>
      <c r="F54" s="83"/>
      <c r="G54" s="83"/>
      <c r="H54" s="70">
        <v>13</v>
      </c>
      <c r="I54" s="107"/>
      <c r="J54" s="108"/>
      <c r="K54" s="76">
        <f>K70+K79</f>
        <v>51069.599999999999</v>
      </c>
      <c r="L54" s="532">
        <f t="shared" ref="L54:P54" si="13">L70+L79</f>
        <v>42246.3</v>
      </c>
      <c r="M54" s="532">
        <f t="shared" si="13"/>
        <v>31400</v>
      </c>
      <c r="N54" s="532">
        <f t="shared" si="13"/>
        <v>90000</v>
      </c>
      <c r="O54" s="532">
        <f t="shared" si="13"/>
        <v>103755</v>
      </c>
      <c r="P54" s="532">
        <f t="shared" si="13"/>
        <v>93755</v>
      </c>
    </row>
    <row r="55" spans="1:17" ht="51" customHeight="1" x14ac:dyDescent="0.3">
      <c r="A55" s="1377" t="s">
        <v>262</v>
      </c>
      <c r="B55" s="1378"/>
      <c r="C55" s="83"/>
      <c r="D55" s="83"/>
      <c r="E55" s="70"/>
      <c r="F55" s="83"/>
      <c r="G55" s="83"/>
      <c r="H55" s="70">
        <v>59</v>
      </c>
      <c r="I55" s="107"/>
      <c r="J55" s="108"/>
      <c r="K55" s="76">
        <f>K63+K71+K72+K81+K83+K85+K87</f>
        <v>1595738.9</v>
      </c>
      <c r="L55" s="532">
        <f t="shared" ref="L55:P55" si="14">L63+L71+L72+L81+L83+L85+L87</f>
        <v>964115.7</v>
      </c>
      <c r="M55" s="532">
        <f t="shared" si="14"/>
        <v>1263750</v>
      </c>
      <c r="N55" s="532">
        <f t="shared" si="14"/>
        <v>1480547.6</v>
      </c>
      <c r="O55" s="532">
        <f t="shared" si="14"/>
        <v>2256568.1</v>
      </c>
      <c r="P55" s="532">
        <f t="shared" si="14"/>
        <v>2266568.1</v>
      </c>
    </row>
    <row r="56" spans="1:17" ht="18.75" customHeight="1" x14ac:dyDescent="0.3">
      <c r="A56" s="1345" t="s">
        <v>263</v>
      </c>
      <c r="B56" s="1346"/>
      <c r="C56" s="83"/>
      <c r="D56" s="83"/>
      <c r="E56" s="70"/>
      <c r="F56" s="83"/>
      <c r="G56" s="83"/>
      <c r="H56" s="70">
        <v>14</v>
      </c>
      <c r="I56" s="107"/>
      <c r="J56" s="108"/>
      <c r="K56" s="109">
        <f>K73</f>
        <v>0</v>
      </c>
      <c r="L56" s="109">
        <f>L73</f>
        <v>0</v>
      </c>
      <c r="M56" s="76"/>
      <c r="N56" s="76"/>
      <c r="O56" s="76"/>
      <c r="P56" s="76"/>
    </row>
    <row r="57" spans="1:17" ht="19.95" customHeight="1" x14ac:dyDescent="0.3">
      <c r="A57" s="1369" t="s">
        <v>264</v>
      </c>
      <c r="B57" s="1370"/>
      <c r="C57" s="83"/>
      <c r="D57" s="83"/>
      <c r="E57" s="70"/>
      <c r="F57" s="83"/>
      <c r="G57" s="83"/>
      <c r="H57" s="70">
        <v>42</v>
      </c>
      <c r="I57" s="107"/>
      <c r="J57" s="108"/>
      <c r="K57" s="76">
        <f t="shared" ref="K57:P60" si="15">K64+K74</f>
        <v>5410.9</v>
      </c>
      <c r="L57" s="76">
        <f t="shared" si="15"/>
        <v>-15442</v>
      </c>
      <c r="M57" s="76">
        <f t="shared" si="15"/>
        <v>0</v>
      </c>
      <c r="N57" s="76">
        <f t="shared" si="15"/>
        <v>0</v>
      </c>
      <c r="O57" s="76">
        <f t="shared" si="15"/>
        <v>0</v>
      </c>
      <c r="P57" s="76">
        <f t="shared" si="15"/>
        <v>0</v>
      </c>
    </row>
    <row r="58" spans="1:17" ht="19.95" customHeight="1" x14ac:dyDescent="0.3">
      <c r="A58" s="1345" t="s">
        <v>265</v>
      </c>
      <c r="B58" s="1346"/>
      <c r="C58" s="83"/>
      <c r="D58" s="83"/>
      <c r="E58" s="70"/>
      <c r="F58" s="83"/>
      <c r="G58" s="83"/>
      <c r="H58" s="70">
        <v>92</v>
      </c>
      <c r="I58" s="107"/>
      <c r="J58" s="108"/>
      <c r="K58" s="76">
        <f t="shared" si="15"/>
        <v>0</v>
      </c>
      <c r="L58" s="76">
        <f t="shared" si="15"/>
        <v>0</v>
      </c>
      <c r="M58" s="76">
        <f t="shared" si="15"/>
        <v>0</v>
      </c>
      <c r="N58" s="76">
        <f t="shared" si="15"/>
        <v>0</v>
      </c>
      <c r="O58" s="76">
        <f t="shared" si="15"/>
        <v>0</v>
      </c>
      <c r="P58" s="76">
        <f t="shared" si="15"/>
        <v>0</v>
      </c>
    </row>
    <row r="59" spans="1:17" ht="17.100000000000001" customHeight="1" x14ac:dyDescent="0.3">
      <c r="A59" s="1379" t="s">
        <v>266</v>
      </c>
      <c r="B59" s="1380"/>
      <c r="C59" s="83"/>
      <c r="D59" s="83"/>
      <c r="E59" s="70"/>
      <c r="F59" s="83"/>
      <c r="G59" s="83"/>
      <c r="H59" s="70">
        <v>91</v>
      </c>
      <c r="I59" s="107"/>
      <c r="J59" s="108"/>
      <c r="K59" s="76">
        <f t="shared" si="15"/>
        <v>656631.80000000005</v>
      </c>
      <c r="L59" s="76">
        <f t="shared" si="15"/>
        <v>291111.19999999995</v>
      </c>
      <c r="M59" s="76">
        <f t="shared" si="15"/>
        <v>163084.80000000002</v>
      </c>
      <c r="N59" s="76">
        <f t="shared" si="15"/>
        <v>162995.6</v>
      </c>
      <c r="O59" s="76">
        <f t="shared" si="15"/>
        <v>162995.6</v>
      </c>
      <c r="P59" s="76">
        <f t="shared" si="15"/>
        <v>162995.6</v>
      </c>
    </row>
    <row r="60" spans="1:17" ht="17.100000000000001" customHeight="1" x14ac:dyDescent="0.3">
      <c r="A60" s="1381" t="s">
        <v>267</v>
      </c>
      <c r="B60" s="1382"/>
      <c r="C60" s="83"/>
      <c r="D60" s="83"/>
      <c r="E60" s="70"/>
      <c r="F60" s="83"/>
      <c r="G60" s="83"/>
      <c r="H60" s="70">
        <v>93</v>
      </c>
      <c r="I60" s="107"/>
      <c r="J60" s="108"/>
      <c r="K60" s="76">
        <f t="shared" si="15"/>
        <v>-291111.19999999995</v>
      </c>
      <c r="L60" s="76">
        <f t="shared" si="15"/>
        <v>-163084.80000000002</v>
      </c>
      <c r="M60" s="76">
        <f t="shared" si="15"/>
        <v>-163084.80000000002</v>
      </c>
      <c r="N60" s="76">
        <f t="shared" si="15"/>
        <v>-162995.6</v>
      </c>
      <c r="O60" s="76">
        <f t="shared" si="15"/>
        <v>-162995.6</v>
      </c>
      <c r="P60" s="76">
        <f t="shared" si="15"/>
        <v>-162995.6</v>
      </c>
    </row>
    <row r="61" spans="1:17" x14ac:dyDescent="0.3">
      <c r="A61" s="1280" t="s">
        <v>268</v>
      </c>
      <c r="B61" s="1282"/>
      <c r="C61" s="83"/>
      <c r="D61" s="83"/>
      <c r="E61" s="83"/>
      <c r="F61" s="83"/>
      <c r="G61" s="83"/>
      <c r="H61" s="83"/>
      <c r="I61" s="107"/>
      <c r="J61" s="108"/>
      <c r="K61" s="108"/>
      <c r="L61" s="71"/>
      <c r="M61" s="99"/>
      <c r="N61" s="99"/>
      <c r="O61" s="99"/>
      <c r="P61" s="99"/>
    </row>
    <row r="62" spans="1:17" ht="29.85" customHeight="1" x14ac:dyDescent="0.3">
      <c r="A62" s="1385" t="s">
        <v>269</v>
      </c>
      <c r="B62" s="1386"/>
      <c r="C62" s="83">
        <v>298</v>
      </c>
      <c r="D62" s="83">
        <v>2</v>
      </c>
      <c r="E62" s="83"/>
      <c r="F62" s="110" t="s">
        <v>270</v>
      </c>
      <c r="G62" s="83">
        <v>70126</v>
      </c>
      <c r="H62" s="85"/>
      <c r="I62" s="1271"/>
      <c r="J62" s="1272"/>
      <c r="K62" s="71">
        <f t="shared" ref="K62:P62" si="16">K63+K64+K66+K67</f>
        <v>331755.10000000003</v>
      </c>
      <c r="L62" s="71">
        <f t="shared" si="16"/>
        <v>157122.4</v>
      </c>
      <c r="M62" s="71">
        <f t="shared" si="16"/>
        <v>0</v>
      </c>
      <c r="N62" s="71">
        <f t="shared" si="16"/>
        <v>0</v>
      </c>
      <c r="O62" s="71">
        <f t="shared" si="16"/>
        <v>0</v>
      </c>
      <c r="P62" s="71">
        <f t="shared" si="16"/>
        <v>0</v>
      </c>
    </row>
    <row r="63" spans="1:17" ht="56.25" customHeight="1" x14ac:dyDescent="0.3">
      <c r="A63" s="1345" t="s">
        <v>262</v>
      </c>
      <c r="B63" s="1346"/>
      <c r="C63" s="70"/>
      <c r="D63" s="70"/>
      <c r="E63" s="70">
        <v>2054</v>
      </c>
      <c r="F63" s="70"/>
      <c r="G63" s="70"/>
      <c r="H63" s="85" t="s">
        <v>271</v>
      </c>
      <c r="I63" s="1271"/>
      <c r="J63" s="1272"/>
      <c r="K63" s="109">
        <v>279927.8</v>
      </c>
      <c r="L63" s="76">
        <v>152799.79999999999</v>
      </c>
      <c r="M63" s="86"/>
      <c r="N63" s="111"/>
      <c r="O63" s="111"/>
      <c r="P63" s="112"/>
    </row>
    <row r="64" spans="1:17" ht="20.85" customHeight="1" x14ac:dyDescent="0.3">
      <c r="A64" s="1345" t="s">
        <v>272</v>
      </c>
      <c r="B64" s="1346"/>
      <c r="C64" s="70"/>
      <c r="D64" s="70"/>
      <c r="E64" s="70"/>
      <c r="F64" s="70"/>
      <c r="G64" s="70"/>
      <c r="H64" s="70">
        <v>420000</v>
      </c>
      <c r="I64" s="1271"/>
      <c r="J64" s="1272"/>
      <c r="K64" s="109">
        <v>4194.3999999999996</v>
      </c>
      <c r="L64" s="76">
        <v>-4377.3</v>
      </c>
      <c r="M64" s="86"/>
      <c r="N64" s="111"/>
      <c r="O64" s="111"/>
      <c r="P64" s="112"/>
    </row>
    <row r="65" spans="1:16" ht="20.85" customHeight="1" x14ac:dyDescent="0.3">
      <c r="A65" s="1345" t="s">
        <v>265</v>
      </c>
      <c r="B65" s="1346"/>
      <c r="C65" s="70"/>
      <c r="D65" s="70"/>
      <c r="E65" s="70"/>
      <c r="F65" s="70"/>
      <c r="G65" s="70"/>
      <c r="H65" s="70">
        <v>920000</v>
      </c>
      <c r="I65" s="113"/>
      <c r="J65" s="109"/>
      <c r="K65" s="109"/>
      <c r="L65" s="76"/>
      <c r="M65" s="86"/>
      <c r="N65" s="111"/>
      <c r="O65" s="111"/>
      <c r="P65" s="112"/>
    </row>
    <row r="66" spans="1:16" ht="17.100000000000001" customHeight="1" x14ac:dyDescent="0.3">
      <c r="A66" s="1379" t="s">
        <v>266</v>
      </c>
      <c r="B66" s="1380"/>
      <c r="C66" s="70"/>
      <c r="D66" s="70"/>
      <c r="E66" s="70"/>
      <c r="F66" s="70"/>
      <c r="G66" s="70"/>
      <c r="H66" s="85" t="s">
        <v>273</v>
      </c>
      <c r="I66" s="1271"/>
      <c r="J66" s="1272"/>
      <c r="K66" s="533">
        <v>56422</v>
      </c>
      <c r="L66" s="76">
        <v>8789.1</v>
      </c>
      <c r="M66" s="76">
        <v>89.2</v>
      </c>
      <c r="N66" s="76"/>
      <c r="O66" s="76"/>
      <c r="P66" s="76"/>
    </row>
    <row r="67" spans="1:16" ht="17.100000000000001" customHeight="1" x14ac:dyDescent="0.3">
      <c r="A67" s="1381" t="s">
        <v>267</v>
      </c>
      <c r="B67" s="1382"/>
      <c r="C67" s="70"/>
      <c r="D67" s="70"/>
      <c r="E67" s="70"/>
      <c r="F67" s="70"/>
      <c r="G67" s="70"/>
      <c r="H67" s="70">
        <v>930000</v>
      </c>
      <c r="I67" s="1271"/>
      <c r="J67" s="1272"/>
      <c r="K67" s="109">
        <v>-8789.1</v>
      </c>
      <c r="L67" s="76">
        <v>-89.2</v>
      </c>
      <c r="M67" s="76">
        <v>-89.2</v>
      </c>
      <c r="N67" s="76"/>
      <c r="O67" s="76"/>
      <c r="P67" s="76"/>
    </row>
    <row r="68" spans="1:16" ht="17.100000000000001" customHeight="1" x14ac:dyDescent="0.3">
      <c r="A68" s="114"/>
      <c r="B68" s="115"/>
      <c r="C68" s="70"/>
      <c r="D68" s="70"/>
      <c r="E68" s="70"/>
      <c r="F68" s="70"/>
      <c r="G68" s="70"/>
      <c r="H68" s="85"/>
      <c r="I68" s="1271"/>
      <c r="J68" s="1272"/>
      <c r="K68" s="109"/>
      <c r="L68" s="76"/>
      <c r="M68" s="86"/>
      <c r="N68" s="111"/>
      <c r="O68" s="111"/>
      <c r="P68" s="74"/>
    </row>
    <row r="69" spans="1:16" ht="46.5" customHeight="1" x14ac:dyDescent="0.3">
      <c r="A69" s="1385" t="s">
        <v>274</v>
      </c>
      <c r="B69" s="1386"/>
      <c r="C69" s="83">
        <v>298</v>
      </c>
      <c r="D69" s="83">
        <v>2</v>
      </c>
      <c r="E69" s="116"/>
      <c r="F69" s="110" t="s">
        <v>270</v>
      </c>
      <c r="G69" s="83">
        <v>70024</v>
      </c>
      <c r="H69" s="85"/>
      <c r="I69" s="1271"/>
      <c r="J69" s="1272"/>
      <c r="K69" s="71">
        <f t="shared" ref="K69:P69" si="17">K70+K71+K72+K73+K74+K76+K77</f>
        <v>1685984.9</v>
      </c>
      <c r="L69" s="71">
        <f t="shared" si="17"/>
        <v>961824.00000000012</v>
      </c>
      <c r="M69" s="71">
        <f t="shared" si="17"/>
        <v>775150</v>
      </c>
      <c r="N69" s="71">
        <f t="shared" si="17"/>
        <v>590547.6</v>
      </c>
      <c r="O69" s="71">
        <f t="shared" si="17"/>
        <v>666568.1</v>
      </c>
      <c r="P69" s="71">
        <f t="shared" si="17"/>
        <v>666568.1</v>
      </c>
    </row>
    <row r="70" spans="1:16" ht="56.25" customHeight="1" x14ac:dyDescent="0.3">
      <c r="A70" s="1372" t="s">
        <v>261</v>
      </c>
      <c r="B70" s="1373"/>
      <c r="C70" s="70"/>
      <c r="D70" s="70"/>
      <c r="E70" s="70">
        <v>2053</v>
      </c>
      <c r="F70" s="85"/>
      <c r="G70" s="70"/>
      <c r="H70" s="85" t="s">
        <v>275</v>
      </c>
      <c r="I70" s="1271"/>
      <c r="J70" s="1272"/>
      <c r="K70" s="109">
        <v>51069.599999999999</v>
      </c>
      <c r="L70" s="76">
        <v>42246.3</v>
      </c>
      <c r="M70" s="86">
        <v>21400</v>
      </c>
      <c r="N70" s="111"/>
      <c r="O70" s="111"/>
      <c r="P70" s="74"/>
    </row>
    <row r="71" spans="1:16" ht="56.25" customHeight="1" x14ac:dyDescent="0.3">
      <c r="A71" s="1345" t="s">
        <v>262</v>
      </c>
      <c r="B71" s="1346"/>
      <c r="C71" s="70"/>
      <c r="D71" s="70"/>
      <c r="E71" s="70">
        <v>2051</v>
      </c>
      <c r="F71" s="70"/>
      <c r="G71" s="70"/>
      <c r="H71" s="85" t="s">
        <v>271</v>
      </c>
      <c r="I71" s="1271"/>
      <c r="J71" s="1272"/>
      <c r="K71" s="109">
        <v>286956</v>
      </c>
      <c r="L71" s="76"/>
      <c r="M71" s="86">
        <v>353750</v>
      </c>
      <c r="N71" s="111">
        <v>290547.59999999998</v>
      </c>
      <c r="O71" s="111">
        <v>266568.09999999998</v>
      </c>
      <c r="P71" s="74">
        <v>266568.09999999998</v>
      </c>
    </row>
    <row r="72" spans="1:16" ht="51.6" customHeight="1" x14ac:dyDescent="0.3">
      <c r="A72" s="1345" t="s">
        <v>262</v>
      </c>
      <c r="B72" s="1346"/>
      <c r="C72" s="70"/>
      <c r="D72" s="70"/>
      <c r="E72" s="70">
        <v>2053</v>
      </c>
      <c r="F72" s="70"/>
      <c r="G72" s="70"/>
      <c r="H72" s="85" t="s">
        <v>271</v>
      </c>
      <c r="I72" s="1271"/>
      <c r="J72" s="1272"/>
      <c r="K72" s="109">
        <v>1028855.1</v>
      </c>
      <c r="L72" s="76">
        <v>811315.9</v>
      </c>
      <c r="M72" s="86">
        <v>400000</v>
      </c>
      <c r="N72" s="111">
        <v>300000</v>
      </c>
      <c r="O72" s="111">
        <v>400000</v>
      </c>
      <c r="P72" s="74">
        <v>400000</v>
      </c>
    </row>
    <row r="73" spans="1:16" ht="21.75" customHeight="1" x14ac:dyDescent="0.3">
      <c r="A73" s="1345" t="s">
        <v>263</v>
      </c>
      <c r="B73" s="1346"/>
      <c r="C73" s="70"/>
      <c r="D73" s="70"/>
      <c r="E73" s="70"/>
      <c r="F73" s="70"/>
      <c r="G73" s="70"/>
      <c r="H73" s="85" t="s">
        <v>276</v>
      </c>
      <c r="I73" s="1271"/>
      <c r="J73" s="1272"/>
      <c r="K73" s="109"/>
      <c r="L73" s="76"/>
      <c r="M73" s="86"/>
      <c r="N73" s="111"/>
      <c r="O73" s="111"/>
      <c r="P73" s="74"/>
    </row>
    <row r="74" spans="1:16" ht="21.3" customHeight="1" x14ac:dyDescent="0.3">
      <c r="A74" s="1345" t="s">
        <v>264</v>
      </c>
      <c r="B74" s="1346"/>
      <c r="C74" s="70"/>
      <c r="D74" s="70"/>
      <c r="E74" s="70"/>
      <c r="F74" s="70"/>
      <c r="G74" s="70"/>
      <c r="H74" s="85" t="s">
        <v>277</v>
      </c>
      <c r="I74" s="1271"/>
      <c r="J74" s="1272"/>
      <c r="K74" s="109">
        <v>1216.5</v>
      </c>
      <c r="L74" s="76">
        <v>-11064.7</v>
      </c>
      <c r="M74" s="86"/>
      <c r="N74" s="111"/>
      <c r="O74" s="111"/>
      <c r="P74" s="74"/>
    </row>
    <row r="75" spans="1:16" ht="21.3" customHeight="1" x14ac:dyDescent="0.3">
      <c r="A75" s="1345" t="s">
        <v>265</v>
      </c>
      <c r="B75" s="1346"/>
      <c r="C75" s="70"/>
      <c r="D75" s="70"/>
      <c r="E75" s="70"/>
      <c r="F75" s="70"/>
      <c r="G75" s="70"/>
      <c r="H75" s="85"/>
      <c r="I75" s="1271"/>
      <c r="J75" s="1272"/>
      <c r="K75" s="109"/>
      <c r="L75" s="76"/>
      <c r="M75" s="86"/>
      <c r="N75" s="111"/>
      <c r="O75" s="111"/>
      <c r="P75" s="74"/>
    </row>
    <row r="76" spans="1:16" ht="23.25" customHeight="1" x14ac:dyDescent="0.3">
      <c r="A76" s="1345" t="s">
        <v>266</v>
      </c>
      <c r="B76" s="1346"/>
      <c r="C76" s="70"/>
      <c r="D76" s="70"/>
      <c r="E76" s="70"/>
      <c r="F76" s="70"/>
      <c r="G76" s="70"/>
      <c r="H76" s="85" t="s">
        <v>273</v>
      </c>
      <c r="I76" s="1271"/>
      <c r="J76" s="1272"/>
      <c r="K76" s="109">
        <v>600209.80000000005</v>
      </c>
      <c r="L76" s="76">
        <v>282322.09999999998</v>
      </c>
      <c r="M76" s="76">
        <v>162995.6</v>
      </c>
      <c r="N76" s="532">
        <v>162995.6</v>
      </c>
      <c r="O76" s="532">
        <v>162995.6</v>
      </c>
      <c r="P76" s="532">
        <v>162995.6</v>
      </c>
    </row>
    <row r="77" spans="1:16" ht="17.100000000000001" customHeight="1" x14ac:dyDescent="0.3">
      <c r="A77" s="1398" t="s">
        <v>267</v>
      </c>
      <c r="B77" s="1399"/>
      <c r="C77" s="70"/>
      <c r="D77" s="70"/>
      <c r="E77" s="70"/>
      <c r="F77" s="70"/>
      <c r="G77" s="70"/>
      <c r="H77" s="85"/>
      <c r="I77" s="1271"/>
      <c r="J77" s="1272"/>
      <c r="K77" s="109">
        <v>-282322.09999999998</v>
      </c>
      <c r="L77" s="76">
        <v>-162995.6</v>
      </c>
      <c r="M77" s="76">
        <v>-162995.6</v>
      </c>
      <c r="N77" s="532">
        <v>-162995.6</v>
      </c>
      <c r="O77" s="532">
        <v>-162995.6</v>
      </c>
      <c r="P77" s="532">
        <v>-162995.6</v>
      </c>
    </row>
    <row r="78" spans="1:16" ht="17.100000000000001" customHeight="1" x14ac:dyDescent="0.3">
      <c r="A78" s="1343"/>
      <c r="B78" s="1344"/>
      <c r="C78" s="70"/>
      <c r="D78" s="70"/>
      <c r="E78" s="70"/>
      <c r="F78" s="70"/>
      <c r="G78" s="70">
        <v>70407</v>
      </c>
      <c r="H78" s="85"/>
      <c r="I78" s="1271"/>
      <c r="J78" s="1272"/>
      <c r="K78" s="532">
        <f>K79</f>
        <v>0</v>
      </c>
      <c r="L78" s="532">
        <f t="shared" ref="L78:P78" si="18">L79</f>
        <v>0</v>
      </c>
      <c r="M78" s="532">
        <f t="shared" si="18"/>
        <v>10000</v>
      </c>
      <c r="N78" s="532">
        <f t="shared" si="18"/>
        <v>90000</v>
      </c>
      <c r="O78" s="532">
        <f t="shared" si="18"/>
        <v>103755</v>
      </c>
      <c r="P78" s="532">
        <f t="shared" si="18"/>
        <v>93755</v>
      </c>
    </row>
    <row r="79" spans="1:16" ht="53.4" customHeight="1" x14ac:dyDescent="0.3">
      <c r="A79" s="1372" t="s">
        <v>261</v>
      </c>
      <c r="B79" s="1373"/>
      <c r="C79" s="70"/>
      <c r="D79" s="70"/>
      <c r="E79" s="70">
        <v>2055</v>
      </c>
      <c r="F79" s="85"/>
      <c r="G79" s="70"/>
      <c r="H79" s="85" t="s">
        <v>275</v>
      </c>
      <c r="I79" s="1271"/>
      <c r="J79" s="1272"/>
      <c r="K79" s="532"/>
      <c r="L79" s="532"/>
      <c r="M79" s="532">
        <v>10000</v>
      </c>
      <c r="N79" s="532">
        <v>90000</v>
      </c>
      <c r="O79" s="532">
        <v>103755</v>
      </c>
      <c r="P79" s="532">
        <v>93755</v>
      </c>
    </row>
    <row r="80" spans="1:16" ht="17.100000000000001" customHeight="1" x14ac:dyDescent="0.3">
      <c r="A80" s="1343"/>
      <c r="B80" s="1344"/>
      <c r="C80" s="70"/>
      <c r="D80" s="70"/>
      <c r="E80" s="70"/>
      <c r="F80" s="70"/>
      <c r="G80" s="70">
        <v>70408</v>
      </c>
      <c r="H80" s="85"/>
      <c r="I80" s="1271"/>
      <c r="J80" s="1272"/>
      <c r="K80" s="532">
        <f>K81</f>
        <v>0</v>
      </c>
      <c r="L80" s="532">
        <f t="shared" ref="L80:P80" si="19">L81</f>
        <v>0</v>
      </c>
      <c r="M80" s="532">
        <f t="shared" si="19"/>
        <v>190000</v>
      </c>
      <c r="N80" s="532">
        <f t="shared" si="19"/>
        <v>260000</v>
      </c>
      <c r="O80" s="532">
        <f t="shared" si="19"/>
        <v>550000</v>
      </c>
      <c r="P80" s="532">
        <f t="shared" si="19"/>
        <v>550000</v>
      </c>
    </row>
    <row r="81" spans="1:19" ht="58.8" customHeight="1" x14ac:dyDescent="0.3">
      <c r="A81" s="1345" t="s">
        <v>262</v>
      </c>
      <c r="B81" s="1346"/>
      <c r="C81" s="70"/>
      <c r="D81" s="70"/>
      <c r="E81" s="70">
        <v>2051</v>
      </c>
      <c r="F81" s="70"/>
      <c r="G81" s="70"/>
      <c r="H81" s="85" t="s">
        <v>271</v>
      </c>
      <c r="I81" s="1271"/>
      <c r="J81" s="1272"/>
      <c r="K81" s="532"/>
      <c r="L81" s="532"/>
      <c r="M81" s="532">
        <v>190000</v>
      </c>
      <c r="N81" s="532">
        <v>260000</v>
      </c>
      <c r="O81" s="532">
        <v>550000</v>
      </c>
      <c r="P81" s="532">
        <v>550000</v>
      </c>
    </row>
    <row r="82" spans="1:19" ht="17.100000000000001" customHeight="1" x14ac:dyDescent="0.3">
      <c r="A82" s="1343"/>
      <c r="B82" s="1344"/>
      <c r="C82" s="70"/>
      <c r="D82" s="70"/>
      <c r="E82" s="70"/>
      <c r="F82" s="70"/>
      <c r="G82" s="70">
        <v>70409</v>
      </c>
      <c r="H82" s="85"/>
      <c r="I82" s="1271"/>
      <c r="J82" s="1272"/>
      <c r="K82" s="532">
        <f>K83</f>
        <v>0</v>
      </c>
      <c r="L82" s="532">
        <f t="shared" ref="L82:P82" si="20">L83</f>
        <v>0</v>
      </c>
      <c r="M82" s="532">
        <f t="shared" si="20"/>
        <v>160000</v>
      </c>
      <c r="N82" s="532">
        <f t="shared" si="20"/>
        <v>250000</v>
      </c>
      <c r="O82" s="532">
        <f t="shared" si="20"/>
        <v>250000</v>
      </c>
      <c r="P82" s="532">
        <f t="shared" si="20"/>
        <v>250000</v>
      </c>
    </row>
    <row r="83" spans="1:19" ht="52.8" customHeight="1" x14ac:dyDescent="0.3">
      <c r="A83" s="1345" t="s">
        <v>262</v>
      </c>
      <c r="B83" s="1346"/>
      <c r="C83" s="70"/>
      <c r="D83" s="70"/>
      <c r="E83" s="70">
        <v>2051</v>
      </c>
      <c r="F83" s="70"/>
      <c r="G83" s="70"/>
      <c r="H83" s="85" t="s">
        <v>271</v>
      </c>
      <c r="I83" s="1271"/>
      <c r="J83" s="1272"/>
      <c r="K83" s="532"/>
      <c r="L83" s="532"/>
      <c r="M83" s="532">
        <v>160000</v>
      </c>
      <c r="N83" s="532">
        <v>250000</v>
      </c>
      <c r="O83" s="532">
        <v>250000</v>
      </c>
      <c r="P83" s="532">
        <v>250000</v>
      </c>
    </row>
    <row r="84" spans="1:19" ht="17.100000000000001" customHeight="1" x14ac:dyDescent="0.3">
      <c r="A84" s="1343"/>
      <c r="B84" s="1344"/>
      <c r="C84" s="70"/>
      <c r="D84" s="70"/>
      <c r="E84" s="70"/>
      <c r="F84" s="70"/>
      <c r="G84" s="70">
        <v>70410</v>
      </c>
      <c r="H84" s="85"/>
      <c r="I84" s="1271"/>
      <c r="J84" s="1272"/>
      <c r="K84" s="532">
        <f>K85</f>
        <v>0</v>
      </c>
      <c r="L84" s="532">
        <f t="shared" ref="L84:P84" si="21">L85</f>
        <v>0</v>
      </c>
      <c r="M84" s="532">
        <f t="shared" si="21"/>
        <v>100000</v>
      </c>
      <c r="N84" s="532">
        <f t="shared" si="21"/>
        <v>270000</v>
      </c>
      <c r="O84" s="532">
        <f t="shared" si="21"/>
        <v>480000</v>
      </c>
      <c r="P84" s="532">
        <f t="shared" si="21"/>
        <v>490000</v>
      </c>
    </row>
    <row r="85" spans="1:19" ht="54" customHeight="1" x14ac:dyDescent="0.3">
      <c r="A85" s="1345" t="s">
        <v>262</v>
      </c>
      <c r="B85" s="1346"/>
      <c r="C85" s="70"/>
      <c r="D85" s="70"/>
      <c r="E85" s="70">
        <v>2053</v>
      </c>
      <c r="F85" s="70"/>
      <c r="G85" s="70"/>
      <c r="H85" s="85" t="s">
        <v>271</v>
      </c>
      <c r="I85" s="1271"/>
      <c r="J85" s="1272"/>
      <c r="K85" s="532"/>
      <c r="L85" s="532"/>
      <c r="M85" s="532">
        <v>100000</v>
      </c>
      <c r="N85" s="532">
        <v>270000</v>
      </c>
      <c r="O85" s="532">
        <v>480000</v>
      </c>
      <c r="P85" s="532">
        <v>490000</v>
      </c>
    </row>
    <row r="86" spans="1:19" ht="17.100000000000001" customHeight="1" x14ac:dyDescent="0.3">
      <c r="A86" s="1343"/>
      <c r="B86" s="1344"/>
      <c r="C86" s="70"/>
      <c r="D86" s="70"/>
      <c r="E86" s="70"/>
      <c r="F86" s="70"/>
      <c r="G86" s="70">
        <v>70411</v>
      </c>
      <c r="H86" s="85"/>
      <c r="I86" s="1271"/>
      <c r="J86" s="1272"/>
      <c r="K86" s="532">
        <f>K87</f>
        <v>0</v>
      </c>
      <c r="L86" s="532">
        <f t="shared" ref="L86:P86" si="22">L87</f>
        <v>0</v>
      </c>
      <c r="M86" s="532">
        <f t="shared" si="22"/>
        <v>60000</v>
      </c>
      <c r="N86" s="532">
        <f t="shared" si="22"/>
        <v>110000</v>
      </c>
      <c r="O86" s="532">
        <f t="shared" si="22"/>
        <v>310000</v>
      </c>
      <c r="P86" s="532">
        <f t="shared" si="22"/>
        <v>310000</v>
      </c>
    </row>
    <row r="87" spans="1:19" ht="51" customHeight="1" x14ac:dyDescent="0.3">
      <c r="A87" s="1345" t="s">
        <v>262</v>
      </c>
      <c r="B87" s="1346"/>
      <c r="C87" s="70"/>
      <c r="D87" s="70"/>
      <c r="E87" s="70">
        <v>2054</v>
      </c>
      <c r="F87" s="70"/>
      <c r="G87" s="70"/>
      <c r="H87" s="85" t="s">
        <v>271</v>
      </c>
      <c r="I87" s="1271"/>
      <c r="J87" s="1272"/>
      <c r="K87" s="532"/>
      <c r="L87" s="532"/>
      <c r="M87" s="532">
        <v>60000</v>
      </c>
      <c r="N87" s="532">
        <v>110000</v>
      </c>
      <c r="O87" s="532">
        <v>310000</v>
      </c>
      <c r="P87" s="532">
        <v>310000</v>
      </c>
    </row>
    <row r="88" spans="1:19" ht="26.55" customHeight="1" thickBot="1" x14ac:dyDescent="0.35">
      <c r="A88" s="1347" t="s">
        <v>15</v>
      </c>
      <c r="B88" s="1347"/>
      <c r="C88" s="1347"/>
      <c r="D88" s="1347"/>
      <c r="E88" s="1347"/>
      <c r="F88" s="1347"/>
      <c r="G88" s="1347"/>
      <c r="H88" s="1347"/>
      <c r="I88" s="1347"/>
      <c r="J88" s="1347"/>
      <c r="K88" s="1347"/>
      <c r="L88" s="1347"/>
      <c r="M88" s="1347"/>
      <c r="N88" s="1347"/>
      <c r="O88" s="1347"/>
      <c r="P88" s="1348"/>
    </row>
    <row r="89" spans="1:19" ht="21.6" customHeight="1" x14ac:dyDescent="0.3">
      <c r="A89" s="1349"/>
      <c r="B89" s="1350"/>
      <c r="C89" s="1351"/>
      <c r="D89" s="1352"/>
      <c r="E89" s="1352"/>
      <c r="F89" s="1352"/>
      <c r="G89" s="1352"/>
      <c r="H89" s="1352"/>
      <c r="I89" s="1352"/>
      <c r="J89" s="1352"/>
      <c r="K89" s="1352"/>
      <c r="L89" s="1352"/>
      <c r="M89" s="1352"/>
      <c r="N89" s="1350"/>
      <c r="O89" s="1353" t="s">
        <v>0</v>
      </c>
      <c r="P89" s="1354"/>
    </row>
    <row r="90" spans="1:19" ht="20.25" customHeight="1" x14ac:dyDescent="0.3">
      <c r="A90" s="1389" t="s">
        <v>16</v>
      </c>
      <c r="B90" s="1299"/>
      <c r="C90" s="1295" t="s">
        <v>278</v>
      </c>
      <c r="D90" s="1297"/>
      <c r="E90" s="1297"/>
      <c r="F90" s="1297"/>
      <c r="G90" s="1297"/>
      <c r="H90" s="1297"/>
      <c r="I90" s="1297"/>
      <c r="J90" s="1297"/>
      <c r="K90" s="1297"/>
      <c r="L90" s="1297"/>
      <c r="M90" s="1297"/>
      <c r="N90" s="1296"/>
      <c r="O90" s="1300" t="s">
        <v>270</v>
      </c>
      <c r="P90" s="1400"/>
    </row>
    <row r="91" spans="1:19" ht="21.6" customHeight="1" x14ac:dyDescent="0.3">
      <c r="A91" s="1389" t="s">
        <v>17</v>
      </c>
      <c r="B91" s="1299"/>
      <c r="C91" s="1295" t="s">
        <v>279</v>
      </c>
      <c r="D91" s="1297"/>
      <c r="E91" s="1297"/>
      <c r="F91" s="1297"/>
      <c r="G91" s="1297"/>
      <c r="H91" s="1297"/>
      <c r="I91" s="1297"/>
      <c r="J91" s="1297"/>
      <c r="K91" s="1297"/>
      <c r="L91" s="1297"/>
      <c r="M91" s="1297"/>
      <c r="N91" s="1296"/>
      <c r="O91" s="1298">
        <v>64</v>
      </c>
      <c r="P91" s="1390"/>
    </row>
    <row r="92" spans="1:19" ht="21.6" customHeight="1" thickBot="1" x14ac:dyDescent="0.35">
      <c r="A92" s="1391" t="s">
        <v>18</v>
      </c>
      <c r="B92" s="1392"/>
      <c r="C92" s="1393" t="s">
        <v>280</v>
      </c>
      <c r="D92" s="1394"/>
      <c r="E92" s="1394"/>
      <c r="F92" s="1394"/>
      <c r="G92" s="1394"/>
      <c r="H92" s="1394"/>
      <c r="I92" s="1394"/>
      <c r="J92" s="1394"/>
      <c r="K92" s="1394"/>
      <c r="L92" s="1394"/>
      <c r="M92" s="1394"/>
      <c r="N92" s="1395"/>
      <c r="O92" s="1396" t="s">
        <v>281</v>
      </c>
      <c r="P92" s="1397"/>
    </row>
    <row r="93" spans="1:19" x14ac:dyDescent="0.3">
      <c r="A93" s="90"/>
      <c r="B93" s="90"/>
      <c r="C93" s="90"/>
      <c r="D93" s="90"/>
      <c r="E93" s="90"/>
      <c r="F93" s="90"/>
      <c r="G93" s="90"/>
      <c r="H93" s="90"/>
      <c r="I93" s="90"/>
      <c r="J93" s="90"/>
      <c r="K93" s="90"/>
      <c r="L93" s="90"/>
      <c r="M93" s="90"/>
      <c r="N93" s="90"/>
      <c r="O93" s="90"/>
      <c r="P93" s="90"/>
    </row>
    <row r="94" spans="1:19" ht="37.5" customHeight="1" thickBot="1" x14ac:dyDescent="0.35">
      <c r="A94" s="1421" t="s">
        <v>282</v>
      </c>
      <c r="B94" s="1421"/>
      <c r="C94" s="1421"/>
      <c r="D94" s="1421"/>
      <c r="E94" s="1421"/>
      <c r="F94" s="1421"/>
      <c r="G94" s="1421"/>
      <c r="H94" s="1421"/>
      <c r="I94" s="1421"/>
      <c r="J94" s="1421"/>
      <c r="K94" s="1421"/>
      <c r="L94" s="1421"/>
      <c r="M94" s="1421"/>
      <c r="N94" s="1421"/>
      <c r="O94" s="1421"/>
      <c r="P94" s="1421"/>
    </row>
    <row r="95" spans="1:19" s="90" customFormat="1" ht="21.3" customHeight="1" x14ac:dyDescent="0.3">
      <c r="A95" s="1422" t="s">
        <v>21</v>
      </c>
      <c r="B95" s="1423"/>
      <c r="C95" s="1424"/>
      <c r="D95" s="1099" t="s">
        <v>283</v>
      </c>
      <c r="E95" s="1387"/>
      <c r="F95" s="1387"/>
      <c r="G95" s="1387"/>
      <c r="H95" s="1387"/>
      <c r="I95" s="1387"/>
      <c r="J95" s="1387"/>
      <c r="K95" s="1387"/>
      <c r="L95" s="1387"/>
      <c r="M95" s="1387"/>
      <c r="N95" s="1387"/>
      <c r="O95" s="1387"/>
      <c r="P95" s="1388"/>
      <c r="Q95" s="683"/>
      <c r="R95" s="683"/>
      <c r="S95" s="683"/>
    </row>
    <row r="96" spans="1:19" s="90" customFormat="1" ht="70.650000000000006" customHeight="1" x14ac:dyDescent="0.3">
      <c r="A96" s="1425" t="s">
        <v>237</v>
      </c>
      <c r="B96" s="1200"/>
      <c r="C96" s="1201"/>
      <c r="D96" s="1402" t="s">
        <v>670</v>
      </c>
      <c r="E96" s="1311"/>
      <c r="F96" s="1311"/>
      <c r="G96" s="1311"/>
      <c r="H96" s="1311"/>
      <c r="I96" s="1311"/>
      <c r="J96" s="1311"/>
      <c r="K96" s="1311"/>
      <c r="L96" s="1311"/>
      <c r="M96" s="1311"/>
      <c r="N96" s="1311"/>
      <c r="O96" s="1311"/>
      <c r="P96" s="1312"/>
    </row>
    <row r="97" spans="1:19" s="90" customFormat="1" ht="98.55" customHeight="1" thickBot="1" x14ac:dyDescent="0.35">
      <c r="A97" s="1426" t="s">
        <v>23</v>
      </c>
      <c r="B97" s="1427"/>
      <c r="C97" s="1428"/>
      <c r="D97" s="1099" t="s">
        <v>671</v>
      </c>
      <c r="E97" s="1387"/>
      <c r="F97" s="1387"/>
      <c r="G97" s="1387"/>
      <c r="H97" s="1387"/>
      <c r="I97" s="1387"/>
      <c r="J97" s="1387"/>
      <c r="K97" s="1387"/>
      <c r="L97" s="1387"/>
      <c r="M97" s="1387"/>
      <c r="N97" s="1387"/>
      <c r="O97" s="1387"/>
      <c r="P97" s="1388"/>
      <c r="Q97" s="683"/>
      <c r="R97" s="683"/>
      <c r="S97" s="683"/>
    </row>
    <row r="98" spans="1:19" s="90" customFormat="1" ht="26.55" customHeight="1" x14ac:dyDescent="0.3">
      <c r="A98" s="1409" t="s">
        <v>20</v>
      </c>
      <c r="B98" s="1409"/>
      <c r="C98" s="1409"/>
      <c r="D98" s="1409"/>
      <c r="E98" s="1409"/>
      <c r="F98" s="1409"/>
      <c r="G98" s="1409"/>
      <c r="H98" s="1409"/>
      <c r="I98" s="1409"/>
      <c r="J98" s="1409"/>
      <c r="K98" s="1409"/>
      <c r="L98" s="1409"/>
      <c r="M98" s="1409"/>
      <c r="N98" s="1409"/>
      <c r="O98" s="1409"/>
      <c r="P98" s="1409"/>
    </row>
    <row r="99" spans="1:19" s="90" customFormat="1" ht="24" customHeight="1" x14ac:dyDescent="0.3">
      <c r="A99" s="1410" t="s">
        <v>24</v>
      </c>
      <c r="B99" s="1412" t="s">
        <v>0</v>
      </c>
      <c r="C99" s="1414" t="s">
        <v>1</v>
      </c>
      <c r="D99" s="1415"/>
      <c r="E99" s="1415"/>
      <c r="F99" s="1415"/>
      <c r="G99" s="1415"/>
      <c r="H99" s="1415"/>
      <c r="I99" s="1415"/>
      <c r="J99" s="1418" t="s">
        <v>28</v>
      </c>
      <c r="K99" s="684">
        <v>2022</v>
      </c>
      <c r="L99" s="684">
        <v>2023</v>
      </c>
      <c r="M99" s="684">
        <v>2024</v>
      </c>
      <c r="N99" s="684">
        <v>2025</v>
      </c>
      <c r="O99" s="684">
        <v>2026</v>
      </c>
      <c r="P99" s="684">
        <v>2027</v>
      </c>
    </row>
    <row r="100" spans="1:19" s="90" customFormat="1" ht="55.2" customHeight="1" x14ac:dyDescent="0.3">
      <c r="A100" s="1411"/>
      <c r="B100" s="1413"/>
      <c r="C100" s="1416"/>
      <c r="D100" s="1417"/>
      <c r="E100" s="1417"/>
      <c r="F100" s="1417"/>
      <c r="G100" s="1417"/>
      <c r="H100" s="1417"/>
      <c r="I100" s="1417"/>
      <c r="J100" s="1418"/>
      <c r="K100" s="685" t="s">
        <v>11</v>
      </c>
      <c r="L100" s="685" t="s">
        <v>11</v>
      </c>
      <c r="M100" s="685" t="s">
        <v>12</v>
      </c>
      <c r="N100" s="685" t="s">
        <v>14</v>
      </c>
      <c r="O100" s="685" t="s">
        <v>14</v>
      </c>
      <c r="P100" s="685" t="s">
        <v>14</v>
      </c>
    </row>
    <row r="101" spans="1:19" s="90" customFormat="1" ht="51" customHeight="1" x14ac:dyDescent="0.3">
      <c r="A101" s="1419" t="s">
        <v>25</v>
      </c>
      <c r="B101" s="570" t="s">
        <v>179</v>
      </c>
      <c r="C101" s="1408" t="s">
        <v>284</v>
      </c>
      <c r="D101" s="1408"/>
      <c r="E101" s="1408"/>
      <c r="F101" s="1408"/>
      <c r="G101" s="1408"/>
      <c r="H101" s="1408"/>
      <c r="I101" s="1408"/>
      <c r="J101" s="679" t="s">
        <v>95</v>
      </c>
      <c r="K101" s="117">
        <v>31.5</v>
      </c>
      <c r="L101" s="570">
        <v>29.1</v>
      </c>
      <c r="M101" s="676">
        <v>44</v>
      </c>
      <c r="N101" s="117">
        <v>40</v>
      </c>
      <c r="O101" s="117">
        <v>45</v>
      </c>
      <c r="P101" s="117">
        <v>50</v>
      </c>
    </row>
    <row r="102" spans="1:19" s="90" customFormat="1" ht="49.8" customHeight="1" x14ac:dyDescent="0.3">
      <c r="A102" s="1420"/>
      <c r="B102" s="570" t="s">
        <v>241</v>
      </c>
      <c r="C102" s="1408" t="s">
        <v>285</v>
      </c>
      <c r="D102" s="1408"/>
      <c r="E102" s="1408"/>
      <c r="F102" s="1408"/>
      <c r="G102" s="1408"/>
      <c r="H102" s="1408"/>
      <c r="I102" s="1408"/>
      <c r="J102" s="679" t="s">
        <v>95</v>
      </c>
      <c r="K102" s="570">
        <v>23.7</v>
      </c>
      <c r="L102" s="570">
        <v>20.6</v>
      </c>
      <c r="M102" s="686">
        <v>34</v>
      </c>
      <c r="N102" s="687">
        <v>30</v>
      </c>
      <c r="O102" s="117">
        <v>30</v>
      </c>
      <c r="P102" s="117">
        <v>25</v>
      </c>
    </row>
    <row r="103" spans="1:19" s="90" customFormat="1" ht="53.1" customHeight="1" x14ac:dyDescent="0.3">
      <c r="A103" s="1420"/>
      <c r="B103" s="570" t="s">
        <v>98</v>
      </c>
      <c r="C103" s="1408" t="s">
        <v>286</v>
      </c>
      <c r="D103" s="1408"/>
      <c r="E103" s="1408"/>
      <c r="F103" s="1408"/>
      <c r="G103" s="1408"/>
      <c r="H103" s="1408"/>
      <c r="I103" s="1408"/>
      <c r="J103" s="679" t="s">
        <v>95</v>
      </c>
      <c r="K103" s="570">
        <v>44.8</v>
      </c>
      <c r="L103" s="570">
        <v>50.3</v>
      </c>
      <c r="M103" s="686">
        <v>22</v>
      </c>
      <c r="N103" s="687">
        <v>30</v>
      </c>
      <c r="O103" s="117">
        <v>30</v>
      </c>
      <c r="P103" s="117">
        <v>25</v>
      </c>
    </row>
    <row r="104" spans="1:19" s="90" customFormat="1" ht="22.8" customHeight="1" x14ac:dyDescent="0.3">
      <c r="A104" s="1401" t="s">
        <v>26</v>
      </c>
      <c r="B104" s="570" t="s">
        <v>243</v>
      </c>
      <c r="C104" s="1402" t="s">
        <v>287</v>
      </c>
      <c r="D104" s="1403"/>
      <c r="E104" s="1403"/>
      <c r="F104" s="1403"/>
      <c r="G104" s="1403"/>
      <c r="H104" s="1403"/>
      <c r="I104" s="1404"/>
      <c r="J104" s="33" t="s">
        <v>288</v>
      </c>
      <c r="K104" s="118">
        <v>2312</v>
      </c>
      <c r="L104" s="118">
        <v>1976</v>
      </c>
      <c r="M104" s="679">
        <v>1800</v>
      </c>
      <c r="N104" s="118">
        <v>1800</v>
      </c>
      <c r="O104" s="118">
        <v>1750</v>
      </c>
      <c r="P104" s="118">
        <v>1700</v>
      </c>
    </row>
    <row r="105" spans="1:19" s="90" customFormat="1" ht="22.8" customHeight="1" x14ac:dyDescent="0.3">
      <c r="A105" s="1401"/>
      <c r="B105" s="570" t="s">
        <v>289</v>
      </c>
      <c r="C105" s="1402" t="s">
        <v>290</v>
      </c>
      <c r="D105" s="1403"/>
      <c r="E105" s="1403"/>
      <c r="F105" s="1403"/>
      <c r="G105" s="1403"/>
      <c r="H105" s="1403"/>
      <c r="I105" s="1404"/>
      <c r="J105" s="33" t="s">
        <v>288</v>
      </c>
      <c r="K105" s="570">
        <v>115</v>
      </c>
      <c r="L105" s="570">
        <v>197</v>
      </c>
      <c r="M105" s="33">
        <v>200</v>
      </c>
      <c r="N105" s="570">
        <v>185</v>
      </c>
      <c r="O105" s="570">
        <v>176</v>
      </c>
      <c r="P105" s="570">
        <v>167</v>
      </c>
    </row>
    <row r="106" spans="1:19" s="90" customFormat="1" ht="22.8" customHeight="1" x14ac:dyDescent="0.3">
      <c r="A106" s="1401"/>
      <c r="B106" s="118" t="s">
        <v>186</v>
      </c>
      <c r="C106" s="1405" t="s">
        <v>291</v>
      </c>
      <c r="D106" s="1406"/>
      <c r="E106" s="1406"/>
      <c r="F106" s="1406"/>
      <c r="G106" s="1406"/>
      <c r="H106" s="1406"/>
      <c r="I106" s="1407"/>
      <c r="J106" s="679" t="s">
        <v>292</v>
      </c>
      <c r="K106" s="570">
        <v>258.10000000000002</v>
      </c>
      <c r="L106" s="570">
        <v>82.6</v>
      </c>
      <c r="M106" s="676">
        <v>135</v>
      </c>
      <c r="N106" s="117">
        <v>150</v>
      </c>
      <c r="O106" s="117">
        <v>200</v>
      </c>
      <c r="P106" s="117">
        <v>250</v>
      </c>
    </row>
    <row r="107" spans="1:19" s="90" customFormat="1" ht="29.85" customHeight="1" x14ac:dyDescent="0.3">
      <c r="A107" s="1401"/>
      <c r="B107" s="118" t="s">
        <v>108</v>
      </c>
      <c r="C107" s="1405" t="s">
        <v>293</v>
      </c>
      <c r="D107" s="1406"/>
      <c r="E107" s="1406"/>
      <c r="F107" s="1406"/>
      <c r="G107" s="1406"/>
      <c r="H107" s="1406"/>
      <c r="I107" s="1407"/>
      <c r="J107" s="679" t="s">
        <v>292</v>
      </c>
      <c r="K107" s="688">
        <v>145.30000000000001</v>
      </c>
      <c r="L107" s="688">
        <v>250</v>
      </c>
      <c r="M107" s="689">
        <v>250</v>
      </c>
      <c r="N107" s="688">
        <v>250</v>
      </c>
      <c r="O107" s="117">
        <v>300</v>
      </c>
      <c r="P107" s="117">
        <v>350</v>
      </c>
    </row>
    <row r="108" spans="1:19" s="90" customFormat="1" ht="48.75" customHeight="1" x14ac:dyDescent="0.3">
      <c r="A108" s="690" t="s">
        <v>27</v>
      </c>
      <c r="B108" s="570" t="s">
        <v>127</v>
      </c>
      <c r="C108" s="1408" t="s">
        <v>294</v>
      </c>
      <c r="D108" s="1408"/>
      <c r="E108" s="1408"/>
      <c r="F108" s="1408"/>
      <c r="G108" s="1408"/>
      <c r="H108" s="1408"/>
      <c r="I108" s="1408"/>
      <c r="J108" s="33" t="s">
        <v>295</v>
      </c>
      <c r="K108" s="669">
        <v>0</v>
      </c>
      <c r="L108" s="664" t="s">
        <v>101</v>
      </c>
      <c r="M108" s="691">
        <v>0.5</v>
      </c>
      <c r="N108" s="692">
        <v>0.5</v>
      </c>
      <c r="O108" s="692">
        <v>0.48</v>
      </c>
      <c r="P108" s="692">
        <v>0.46</v>
      </c>
    </row>
    <row r="109" spans="1:19" ht="19.95" customHeight="1" x14ac:dyDescent="0.3">
      <c r="A109" s="90"/>
      <c r="B109" s="90"/>
      <c r="C109" s="90"/>
      <c r="D109" s="90"/>
      <c r="E109" s="90"/>
      <c r="F109" s="90"/>
      <c r="G109" s="90"/>
      <c r="H109" s="90"/>
      <c r="I109" s="90"/>
      <c r="J109" s="90"/>
      <c r="K109" s="90"/>
      <c r="L109" s="90"/>
      <c r="M109" s="90"/>
      <c r="N109" s="90"/>
      <c r="O109" s="90"/>
      <c r="P109" s="90"/>
    </row>
    <row r="110" spans="1:19" ht="16.2" x14ac:dyDescent="0.3">
      <c r="A110" s="1291" t="s">
        <v>29</v>
      </c>
      <c r="B110" s="1333"/>
      <c r="C110" s="1333"/>
      <c r="D110" s="1333"/>
      <c r="E110" s="1333"/>
      <c r="F110" s="1333"/>
      <c r="G110" s="1333"/>
      <c r="H110" s="1333"/>
      <c r="I110" s="1333"/>
      <c r="J110" s="1333"/>
      <c r="K110" s="1333"/>
      <c r="L110" s="1333"/>
      <c r="M110" s="1333"/>
      <c r="N110" s="1333"/>
      <c r="O110" s="1333"/>
      <c r="P110" s="1292"/>
    </row>
    <row r="111" spans="1:19" x14ac:dyDescent="0.3">
      <c r="A111" s="1254" t="s">
        <v>1</v>
      </c>
      <c r="B111" s="1255"/>
      <c r="C111" s="1255"/>
      <c r="D111" s="1256"/>
      <c r="E111" s="1246" t="s">
        <v>0</v>
      </c>
      <c r="F111" s="1247"/>
      <c r="G111" s="1263">
        <v>2022</v>
      </c>
      <c r="H111" s="1263"/>
      <c r="I111" s="65">
        <v>2023</v>
      </c>
      <c r="J111" s="65">
        <v>2024</v>
      </c>
      <c r="K111" s="1271">
        <v>2025</v>
      </c>
      <c r="L111" s="1429"/>
      <c r="M111" s="1264">
        <v>2026</v>
      </c>
      <c r="N111" s="1264"/>
      <c r="O111" s="1271">
        <v>2027</v>
      </c>
      <c r="P111" s="1272"/>
    </row>
    <row r="112" spans="1:19" ht="31.2" x14ac:dyDescent="0.3">
      <c r="A112" s="1257"/>
      <c r="B112" s="1258"/>
      <c r="C112" s="1258"/>
      <c r="D112" s="1259"/>
      <c r="E112" s="65" t="s">
        <v>38</v>
      </c>
      <c r="F112" s="34" t="s">
        <v>39</v>
      </c>
      <c r="G112" s="1246" t="s">
        <v>11</v>
      </c>
      <c r="H112" s="1247"/>
      <c r="I112" s="65" t="s">
        <v>11</v>
      </c>
      <c r="J112" s="65" t="s">
        <v>12</v>
      </c>
      <c r="K112" s="1246" t="s">
        <v>14</v>
      </c>
      <c r="L112" s="1247"/>
      <c r="M112" s="1246" t="s">
        <v>14</v>
      </c>
      <c r="N112" s="1247"/>
      <c r="O112" s="1246" t="s">
        <v>14</v>
      </c>
      <c r="P112" s="1247"/>
    </row>
    <row r="113" spans="1:18" ht="19.2" customHeight="1" x14ac:dyDescent="0.3">
      <c r="A113" s="1291" t="s">
        <v>296</v>
      </c>
      <c r="B113" s="1333"/>
      <c r="C113" s="1333"/>
      <c r="D113" s="1292"/>
      <c r="E113" s="65"/>
      <c r="F113" s="34"/>
      <c r="G113" s="1249">
        <f>G114+G119+G123</f>
        <v>3314792</v>
      </c>
      <c r="H113" s="1357"/>
      <c r="I113" s="71">
        <f>I114+I119+I123+I127+I129+I132+I135+I137</f>
        <v>3446173.6999999997</v>
      </c>
      <c r="J113" s="71">
        <f>J114+J119+J123+J127+J129+J132+J135+J137</f>
        <v>2931096.3</v>
      </c>
      <c r="K113" s="1383">
        <f>K114+K119+K123+K127+K129+K132+K135+K137</f>
        <v>3335743.7</v>
      </c>
      <c r="L113" s="1429"/>
      <c r="M113" s="1383">
        <f>M114+M119+M123+M127+M129+M132+M135+M137</f>
        <v>4235577.8</v>
      </c>
      <c r="N113" s="1429"/>
      <c r="O113" s="1383">
        <f>O114+O119+O123+O127+O129+O132+O135+O137</f>
        <v>4282669.4000000004</v>
      </c>
      <c r="P113" s="1429"/>
    </row>
    <row r="114" spans="1:18" ht="19.2" customHeight="1" x14ac:dyDescent="0.3">
      <c r="A114" s="1291" t="s">
        <v>297</v>
      </c>
      <c r="B114" s="1333"/>
      <c r="C114" s="1333"/>
      <c r="D114" s="1292"/>
      <c r="E114" s="91" t="s">
        <v>298</v>
      </c>
      <c r="F114" s="34"/>
      <c r="G114" s="1249">
        <f>G115+G118</f>
        <v>1618915.4</v>
      </c>
      <c r="H114" s="1250"/>
      <c r="I114" s="71">
        <f>I115+I118</f>
        <v>2326867.7999999998</v>
      </c>
      <c r="J114" s="71">
        <f>J115+J118</f>
        <v>1635946.3</v>
      </c>
      <c r="K114" s="1383">
        <f>K115+K116+K117+K118</f>
        <v>1765196.1</v>
      </c>
      <c r="L114" s="1429"/>
      <c r="M114" s="1383">
        <f t="shared" ref="M114" si="23">M115+M116+M117+M118</f>
        <v>1875254.7</v>
      </c>
      <c r="N114" s="1429"/>
      <c r="O114" s="1383">
        <f t="shared" ref="O114" si="24">O115+O116+O117+O118</f>
        <v>1922346.3</v>
      </c>
      <c r="P114" s="1429"/>
    </row>
    <row r="115" spans="1:18" ht="29.85" customHeight="1" x14ac:dyDescent="0.3">
      <c r="A115" s="1268" t="s">
        <v>299</v>
      </c>
      <c r="B115" s="1430"/>
      <c r="C115" s="1430"/>
      <c r="D115" s="1269"/>
      <c r="E115" s="91"/>
      <c r="F115" s="119">
        <v>251100</v>
      </c>
      <c r="G115" s="1273">
        <v>1617905.4</v>
      </c>
      <c r="H115" s="1274"/>
      <c r="I115" s="76">
        <v>2326867.7999999998</v>
      </c>
      <c r="J115" s="76">
        <v>1635946.3</v>
      </c>
      <c r="K115" s="1273"/>
      <c r="L115" s="1429"/>
      <c r="M115" s="1273"/>
      <c r="N115" s="1429"/>
      <c r="O115" s="1273"/>
      <c r="P115" s="1429"/>
    </row>
    <row r="116" spans="1:18" ht="29.85" customHeight="1" x14ac:dyDescent="0.3">
      <c r="A116" s="1445" t="s">
        <v>366</v>
      </c>
      <c r="B116" s="1221"/>
      <c r="C116" s="1221"/>
      <c r="D116" s="1222"/>
      <c r="E116" s="91"/>
      <c r="F116" s="119">
        <v>263190</v>
      </c>
      <c r="G116" s="1273"/>
      <c r="H116" s="1274"/>
      <c r="I116" s="523"/>
      <c r="J116" s="523"/>
      <c r="K116" s="1273">
        <v>931700</v>
      </c>
      <c r="L116" s="1429"/>
      <c r="M116" s="1273">
        <v>1015900</v>
      </c>
      <c r="N116" s="1429"/>
      <c r="O116" s="1273">
        <v>1049450</v>
      </c>
      <c r="P116" s="1429"/>
    </row>
    <row r="117" spans="1:18" ht="29.85" customHeight="1" x14ac:dyDescent="0.3">
      <c r="A117" s="1445" t="s">
        <v>367</v>
      </c>
      <c r="B117" s="1221"/>
      <c r="C117" s="1221"/>
      <c r="D117" s="1222"/>
      <c r="E117" s="91"/>
      <c r="F117" s="119">
        <v>263290</v>
      </c>
      <c r="G117" s="1273"/>
      <c r="H117" s="1274"/>
      <c r="I117" s="523"/>
      <c r="J117" s="523"/>
      <c r="K117" s="1273">
        <v>833496.1</v>
      </c>
      <c r="L117" s="1429"/>
      <c r="M117" s="1273">
        <v>859354.7</v>
      </c>
      <c r="N117" s="1429"/>
      <c r="O117" s="1273">
        <v>872896.3</v>
      </c>
      <c r="P117" s="1429"/>
    </row>
    <row r="118" spans="1:18" ht="29.85" customHeight="1" x14ac:dyDescent="0.3">
      <c r="A118" s="1268" t="s">
        <v>299</v>
      </c>
      <c r="B118" s="1430"/>
      <c r="C118" s="1430"/>
      <c r="D118" s="1269"/>
      <c r="E118" s="91" t="s">
        <v>300</v>
      </c>
      <c r="F118" s="119">
        <v>251110</v>
      </c>
      <c r="G118" s="1273">
        <v>1010</v>
      </c>
      <c r="H118" s="1274"/>
      <c r="I118" s="76"/>
      <c r="J118" s="76"/>
      <c r="K118" s="1273"/>
      <c r="L118" s="1429"/>
      <c r="M118" s="1273"/>
      <c r="N118" s="1429"/>
      <c r="O118" s="1273"/>
      <c r="P118" s="1429"/>
    </row>
    <row r="119" spans="1:18" ht="35.1" customHeight="1" x14ac:dyDescent="0.3">
      <c r="A119" s="1431" t="s">
        <v>274</v>
      </c>
      <c r="B119" s="1432"/>
      <c r="C119" s="1432"/>
      <c r="D119" s="1433"/>
      <c r="E119" s="84">
        <v>70024</v>
      </c>
      <c r="F119" s="65"/>
      <c r="G119" s="1383">
        <f>G120+G121+G122</f>
        <v>1685984.8</v>
      </c>
      <c r="H119" s="1434"/>
      <c r="I119" s="71">
        <f>I120+I121+I122</f>
        <v>961823.89999999991</v>
      </c>
      <c r="J119" s="71">
        <f>J120+J121+J122</f>
        <v>775150</v>
      </c>
      <c r="K119" s="1383">
        <f>K120+K121+K122</f>
        <v>590547.6</v>
      </c>
      <c r="L119" s="1429"/>
      <c r="M119" s="1383">
        <f t="shared" ref="M119" si="25">M120+M121+M122</f>
        <v>666568.1</v>
      </c>
      <c r="N119" s="1429"/>
      <c r="O119" s="1383">
        <f t="shared" ref="O119" si="26">O120+O121+O122</f>
        <v>666568.1</v>
      </c>
      <c r="P119" s="1429"/>
      <c r="R119" s="62">
        <v>0</v>
      </c>
    </row>
    <row r="120" spans="1:18" ht="22.95" customHeight="1" x14ac:dyDescent="0.3">
      <c r="A120" s="1435" t="s">
        <v>301</v>
      </c>
      <c r="B120" s="1436"/>
      <c r="C120" s="1436"/>
      <c r="D120" s="1437"/>
      <c r="E120" s="65"/>
      <c r="F120" s="65">
        <v>222990</v>
      </c>
      <c r="G120" s="1273">
        <v>9497.6</v>
      </c>
      <c r="H120" s="1274"/>
      <c r="I120" s="76">
        <v>9449.2000000000007</v>
      </c>
      <c r="J120" s="76">
        <v>10000</v>
      </c>
      <c r="K120" s="1273"/>
      <c r="L120" s="1374"/>
      <c r="M120" s="1273"/>
      <c r="N120" s="1274"/>
      <c r="O120" s="1273"/>
      <c r="P120" s="1274"/>
    </row>
    <row r="121" spans="1:18" ht="27.75" customHeight="1" x14ac:dyDescent="0.3">
      <c r="A121" s="1435" t="s">
        <v>301</v>
      </c>
      <c r="B121" s="1436"/>
      <c r="C121" s="1436"/>
      <c r="D121" s="1437"/>
      <c r="E121" s="65"/>
      <c r="F121" s="65">
        <v>222999</v>
      </c>
      <c r="G121" s="1273"/>
      <c r="H121" s="1274"/>
      <c r="I121" s="76"/>
      <c r="J121" s="76"/>
      <c r="K121" s="1273">
        <v>10000</v>
      </c>
      <c r="L121" s="1374"/>
      <c r="M121" s="1273">
        <v>10000</v>
      </c>
      <c r="N121" s="1274"/>
      <c r="O121" s="1273">
        <v>10000</v>
      </c>
      <c r="P121" s="1274"/>
    </row>
    <row r="122" spans="1:18" ht="20.85" customHeight="1" x14ac:dyDescent="0.3">
      <c r="A122" s="1268" t="s">
        <v>302</v>
      </c>
      <c r="B122" s="1430"/>
      <c r="C122" s="1430"/>
      <c r="D122" s="1269"/>
      <c r="E122" s="65"/>
      <c r="F122" s="65">
        <v>319220</v>
      </c>
      <c r="G122" s="1273">
        <v>1676487.2</v>
      </c>
      <c r="H122" s="1274"/>
      <c r="I122" s="76">
        <v>952374.7</v>
      </c>
      <c r="J122" s="76">
        <v>765150</v>
      </c>
      <c r="K122" s="1273">
        <v>580547.6</v>
      </c>
      <c r="L122" s="1374"/>
      <c r="M122" s="1273">
        <v>656568.1</v>
      </c>
      <c r="N122" s="1274"/>
      <c r="O122" s="1273">
        <v>656568.1</v>
      </c>
      <c r="P122" s="1274"/>
    </row>
    <row r="123" spans="1:18" ht="31.8" customHeight="1" x14ac:dyDescent="0.3">
      <c r="A123" s="1265" t="s">
        <v>269</v>
      </c>
      <c r="B123" s="1332"/>
      <c r="C123" s="1332"/>
      <c r="D123" s="1266"/>
      <c r="E123" s="84">
        <v>70126</v>
      </c>
      <c r="F123" s="65"/>
      <c r="G123" s="1383">
        <f>G125+G126+G127</f>
        <v>9891.7999999999993</v>
      </c>
      <c r="H123" s="1434"/>
      <c r="I123" s="71">
        <f>I124+I125+I126+I127</f>
        <v>157482</v>
      </c>
      <c r="J123" s="71">
        <f>J124+J125+J126</f>
        <v>0</v>
      </c>
      <c r="K123" s="1383"/>
      <c r="L123" s="1374"/>
      <c r="M123" s="1383"/>
      <c r="N123" s="1374"/>
      <c r="O123" s="1383"/>
      <c r="P123" s="1374"/>
    </row>
    <row r="124" spans="1:18" ht="31.8" customHeight="1" x14ac:dyDescent="0.3">
      <c r="A124" s="1435" t="s">
        <v>303</v>
      </c>
      <c r="B124" s="1436"/>
      <c r="C124" s="1436"/>
      <c r="D124" s="1437"/>
      <c r="E124" s="84"/>
      <c r="F124" s="65">
        <v>222720</v>
      </c>
      <c r="G124" s="1273"/>
      <c r="H124" s="1274"/>
      <c r="I124" s="120">
        <v>192.3</v>
      </c>
      <c r="J124" s="71"/>
      <c r="K124" s="1383"/>
      <c r="L124" s="1374"/>
      <c r="M124" s="1383"/>
      <c r="N124" s="1374"/>
      <c r="O124" s="1383"/>
      <c r="P124" s="1374"/>
    </row>
    <row r="125" spans="1:18" ht="22.95" customHeight="1" x14ac:dyDescent="0.3">
      <c r="A125" s="1435" t="s">
        <v>301</v>
      </c>
      <c r="B125" s="1436"/>
      <c r="C125" s="1436"/>
      <c r="D125" s="1437"/>
      <c r="E125" s="84"/>
      <c r="F125" s="65">
        <v>222990</v>
      </c>
      <c r="G125" s="1273">
        <v>9891.7999999999993</v>
      </c>
      <c r="H125" s="1274"/>
      <c r="I125" s="76">
        <v>9518.7000000000007</v>
      </c>
      <c r="J125" s="76"/>
      <c r="K125" s="1273"/>
      <c r="L125" s="1374"/>
      <c r="M125" s="1273"/>
      <c r="N125" s="1274"/>
      <c r="O125" s="1273"/>
      <c r="P125" s="1274"/>
    </row>
    <row r="126" spans="1:18" ht="28.2" customHeight="1" x14ac:dyDescent="0.3">
      <c r="A126" s="1435" t="s">
        <v>304</v>
      </c>
      <c r="B126" s="1436"/>
      <c r="C126" s="1436"/>
      <c r="D126" s="1437"/>
      <c r="E126" s="84"/>
      <c r="F126" s="65">
        <v>282900</v>
      </c>
      <c r="G126" s="1273"/>
      <c r="H126" s="1274"/>
      <c r="I126" s="76">
        <v>147771</v>
      </c>
      <c r="J126" s="76"/>
      <c r="K126" s="1273"/>
      <c r="L126" s="1374"/>
      <c r="M126" s="1273"/>
      <c r="N126" s="1274"/>
      <c r="O126" s="1273"/>
      <c r="P126" s="1274"/>
    </row>
    <row r="127" spans="1:18" s="121" customFormat="1" ht="46.95" customHeight="1" x14ac:dyDescent="0.3">
      <c r="A127" s="1265" t="s">
        <v>305</v>
      </c>
      <c r="B127" s="1332"/>
      <c r="C127" s="1332"/>
      <c r="D127" s="1266"/>
      <c r="E127" s="84">
        <v>70407</v>
      </c>
      <c r="F127" s="84"/>
      <c r="G127" s="1383"/>
      <c r="H127" s="1434"/>
      <c r="I127" s="71">
        <f>I128</f>
        <v>0</v>
      </c>
      <c r="J127" s="71">
        <f>J128</f>
        <v>10000</v>
      </c>
      <c r="K127" s="1383">
        <f>K128</f>
        <v>90000</v>
      </c>
      <c r="L127" s="1438"/>
      <c r="M127" s="1383">
        <f t="shared" ref="M127" si="27">M128</f>
        <v>103755</v>
      </c>
      <c r="N127" s="1438"/>
      <c r="O127" s="1383">
        <f t="shared" ref="O127" si="28">O128</f>
        <v>93755</v>
      </c>
      <c r="P127" s="1438"/>
    </row>
    <row r="128" spans="1:18" ht="32.4" customHeight="1" x14ac:dyDescent="0.3">
      <c r="A128" s="1268" t="s">
        <v>302</v>
      </c>
      <c r="B128" s="1430"/>
      <c r="C128" s="1430"/>
      <c r="D128" s="1269"/>
      <c r="E128" s="84"/>
      <c r="F128" s="65">
        <v>319220</v>
      </c>
      <c r="G128" s="1273"/>
      <c r="H128" s="1274"/>
      <c r="I128" s="76"/>
      <c r="J128" s="76">
        <v>10000</v>
      </c>
      <c r="K128" s="1273">
        <v>90000</v>
      </c>
      <c r="L128" s="1374"/>
      <c r="M128" s="1273">
        <v>103755</v>
      </c>
      <c r="N128" s="1274"/>
      <c r="O128" s="1273">
        <v>93755</v>
      </c>
      <c r="P128" s="1274"/>
    </row>
    <row r="129" spans="1:17" s="121" customFormat="1" ht="22.95" customHeight="1" x14ac:dyDescent="0.3">
      <c r="A129" s="1265" t="s">
        <v>306</v>
      </c>
      <c r="B129" s="1332"/>
      <c r="C129" s="1332"/>
      <c r="D129" s="1266"/>
      <c r="E129" s="84">
        <v>70408</v>
      </c>
      <c r="F129" s="84"/>
      <c r="G129" s="1383"/>
      <c r="H129" s="1434"/>
      <c r="I129" s="71">
        <f>I130+I131</f>
        <v>0</v>
      </c>
      <c r="J129" s="71">
        <f>J130+J131</f>
        <v>190000</v>
      </c>
      <c r="K129" s="1383">
        <f>K130+K131</f>
        <v>260000</v>
      </c>
      <c r="L129" s="1438"/>
      <c r="M129" s="1383">
        <f>M130+M131</f>
        <v>550000</v>
      </c>
      <c r="N129" s="1438"/>
      <c r="O129" s="1383">
        <f>O130+O131</f>
        <v>550000</v>
      </c>
      <c r="P129" s="1438"/>
    </row>
    <row r="130" spans="1:17" ht="22.95" customHeight="1" x14ac:dyDescent="0.3">
      <c r="A130" s="1435" t="s">
        <v>301</v>
      </c>
      <c r="B130" s="1436"/>
      <c r="C130" s="1436"/>
      <c r="D130" s="1437"/>
      <c r="E130" s="84"/>
      <c r="F130" s="65">
        <v>222999</v>
      </c>
      <c r="G130" s="1273"/>
      <c r="H130" s="1274"/>
      <c r="I130" s="76"/>
      <c r="J130" s="76">
        <v>10000</v>
      </c>
      <c r="K130" s="1273">
        <v>10000</v>
      </c>
      <c r="L130" s="1374"/>
      <c r="M130" s="1273">
        <v>10000</v>
      </c>
      <c r="N130" s="1274"/>
      <c r="O130" s="1273">
        <v>10000</v>
      </c>
      <c r="P130" s="1274"/>
    </row>
    <row r="131" spans="1:17" ht="28.95" customHeight="1" x14ac:dyDescent="0.3">
      <c r="A131" s="1268" t="s">
        <v>302</v>
      </c>
      <c r="B131" s="1430"/>
      <c r="C131" s="1430"/>
      <c r="D131" s="1269"/>
      <c r="E131" s="84"/>
      <c r="F131" s="65">
        <v>319220</v>
      </c>
      <c r="G131" s="1273"/>
      <c r="H131" s="1274"/>
      <c r="I131" s="76"/>
      <c r="J131" s="76">
        <v>180000</v>
      </c>
      <c r="K131" s="1273">
        <v>250000</v>
      </c>
      <c r="L131" s="1374"/>
      <c r="M131" s="1273">
        <v>540000</v>
      </c>
      <c r="N131" s="1274"/>
      <c r="O131" s="1273">
        <v>540000</v>
      </c>
      <c r="P131" s="1274"/>
    </row>
    <row r="132" spans="1:17" s="121" customFormat="1" ht="22.95" customHeight="1" x14ac:dyDescent="0.3">
      <c r="A132" s="1265" t="s">
        <v>307</v>
      </c>
      <c r="B132" s="1332"/>
      <c r="C132" s="1332"/>
      <c r="D132" s="1266"/>
      <c r="E132" s="84">
        <v>70409</v>
      </c>
      <c r="F132" s="84"/>
      <c r="G132" s="1383"/>
      <c r="H132" s="1434"/>
      <c r="I132" s="71">
        <f>I133+I134</f>
        <v>0</v>
      </c>
      <c r="J132" s="71">
        <f>J133+J134</f>
        <v>160000</v>
      </c>
      <c r="K132" s="1383">
        <f>K133+K134</f>
        <v>250000</v>
      </c>
      <c r="L132" s="1438"/>
      <c r="M132" s="1383">
        <f t="shared" ref="M132" si="29">M133+M134</f>
        <v>250000</v>
      </c>
      <c r="N132" s="1438"/>
      <c r="O132" s="1383">
        <f t="shared" ref="O132" si="30">O133+O134</f>
        <v>250000</v>
      </c>
      <c r="P132" s="1438"/>
    </row>
    <row r="133" spans="1:17" ht="22.95" customHeight="1" x14ac:dyDescent="0.3">
      <c r="A133" s="1435" t="s">
        <v>301</v>
      </c>
      <c r="B133" s="1436"/>
      <c r="C133" s="1436"/>
      <c r="D133" s="1437"/>
      <c r="E133" s="84"/>
      <c r="F133" s="65">
        <v>222999</v>
      </c>
      <c r="G133" s="1273"/>
      <c r="H133" s="1274"/>
      <c r="I133" s="76"/>
      <c r="J133" s="76">
        <v>10000</v>
      </c>
      <c r="K133" s="1273">
        <v>10000</v>
      </c>
      <c r="L133" s="1374"/>
      <c r="M133" s="1273">
        <v>10000</v>
      </c>
      <c r="N133" s="1274"/>
      <c r="O133" s="1273">
        <v>10000</v>
      </c>
      <c r="P133" s="1274"/>
    </row>
    <row r="134" spans="1:17" ht="28.95" customHeight="1" x14ac:dyDescent="0.3">
      <c r="A134" s="1268" t="s">
        <v>302</v>
      </c>
      <c r="B134" s="1430"/>
      <c r="C134" s="1430"/>
      <c r="D134" s="1269"/>
      <c r="E134" s="84"/>
      <c r="F134" s="65">
        <v>319220</v>
      </c>
      <c r="G134" s="1273"/>
      <c r="H134" s="1274"/>
      <c r="I134" s="76"/>
      <c r="J134" s="76">
        <v>150000</v>
      </c>
      <c r="K134" s="1273">
        <v>240000</v>
      </c>
      <c r="L134" s="1374"/>
      <c r="M134" s="1273">
        <v>240000</v>
      </c>
      <c r="N134" s="1274"/>
      <c r="O134" s="1273">
        <v>240000</v>
      </c>
      <c r="P134" s="1274"/>
    </row>
    <row r="135" spans="1:17" s="121" customFormat="1" ht="22.95" customHeight="1" x14ac:dyDescent="0.3">
      <c r="A135" s="1265" t="s">
        <v>308</v>
      </c>
      <c r="B135" s="1332"/>
      <c r="C135" s="1332"/>
      <c r="D135" s="1266"/>
      <c r="E135" s="84">
        <v>70410</v>
      </c>
      <c r="F135" s="84"/>
      <c r="G135" s="1383"/>
      <c r="H135" s="1434"/>
      <c r="I135" s="71"/>
      <c r="J135" s="71">
        <f>J136</f>
        <v>100000</v>
      </c>
      <c r="K135" s="1383">
        <f>K136</f>
        <v>270000</v>
      </c>
      <c r="L135" s="1438"/>
      <c r="M135" s="1383">
        <f>M136</f>
        <v>480000</v>
      </c>
      <c r="N135" s="1438"/>
      <c r="O135" s="1383">
        <f>O136</f>
        <v>490000</v>
      </c>
      <c r="P135" s="1438"/>
    </row>
    <row r="136" spans="1:17" ht="29.4" customHeight="1" x14ac:dyDescent="0.3">
      <c r="A136" s="1268" t="s">
        <v>302</v>
      </c>
      <c r="B136" s="1430"/>
      <c r="C136" s="1430"/>
      <c r="D136" s="1269"/>
      <c r="E136" s="84"/>
      <c r="F136" s="65">
        <v>319220</v>
      </c>
      <c r="G136" s="1273"/>
      <c r="H136" s="1274"/>
      <c r="I136" s="76"/>
      <c r="J136" s="76">
        <v>100000</v>
      </c>
      <c r="K136" s="1273">
        <v>270000</v>
      </c>
      <c r="L136" s="1374"/>
      <c r="M136" s="1273">
        <v>480000</v>
      </c>
      <c r="N136" s="1274"/>
      <c r="O136" s="1273">
        <v>490000</v>
      </c>
      <c r="P136" s="1274"/>
    </row>
    <row r="137" spans="1:17" ht="31.5" customHeight="1" x14ac:dyDescent="0.3">
      <c r="A137" s="1439" t="s">
        <v>309</v>
      </c>
      <c r="B137" s="1440"/>
      <c r="C137" s="1440"/>
      <c r="D137" s="1441"/>
      <c r="E137" s="84">
        <v>70411</v>
      </c>
      <c r="F137" s="65"/>
      <c r="G137" s="1383"/>
      <c r="H137" s="1434"/>
      <c r="I137" s="71"/>
      <c r="J137" s="71">
        <f>J138+J139</f>
        <v>60000</v>
      </c>
      <c r="K137" s="1383">
        <f>K138+K139</f>
        <v>110000</v>
      </c>
      <c r="L137" s="1438"/>
      <c r="M137" s="1383">
        <f t="shared" ref="M137" si="31">M138+M139</f>
        <v>310000</v>
      </c>
      <c r="N137" s="1438"/>
      <c r="O137" s="1383">
        <f t="shared" ref="O137" si="32">O138+O139</f>
        <v>310000</v>
      </c>
      <c r="P137" s="1438"/>
    </row>
    <row r="138" spans="1:17" ht="22.95" customHeight="1" x14ac:dyDescent="0.3">
      <c r="A138" s="1435" t="s">
        <v>301</v>
      </c>
      <c r="B138" s="1436"/>
      <c r="C138" s="1436"/>
      <c r="D138" s="1437"/>
      <c r="E138" s="84"/>
      <c r="F138" s="65">
        <v>222999</v>
      </c>
      <c r="G138" s="1273"/>
      <c r="H138" s="1274"/>
      <c r="I138" s="76"/>
      <c r="J138" s="76">
        <v>10000</v>
      </c>
      <c r="K138" s="1273">
        <v>10000</v>
      </c>
      <c r="L138" s="1374"/>
      <c r="M138" s="1273">
        <v>10000</v>
      </c>
      <c r="N138" s="1274"/>
      <c r="O138" s="1273">
        <v>10000</v>
      </c>
      <c r="P138" s="1274"/>
    </row>
    <row r="139" spans="1:17" ht="29.4" customHeight="1" x14ac:dyDescent="0.3">
      <c r="A139" s="1268" t="s">
        <v>302</v>
      </c>
      <c r="B139" s="1430"/>
      <c r="C139" s="1430"/>
      <c r="D139" s="1269"/>
      <c r="E139" s="84"/>
      <c r="F139" s="65">
        <v>319220</v>
      </c>
      <c r="G139" s="1273"/>
      <c r="H139" s="1274"/>
      <c r="I139" s="76"/>
      <c r="J139" s="76">
        <v>50000</v>
      </c>
      <c r="K139" s="1273">
        <v>100000</v>
      </c>
      <c r="L139" s="1374"/>
      <c r="M139" s="1273">
        <v>300000</v>
      </c>
      <c r="N139" s="1274"/>
      <c r="O139" s="1273">
        <v>300000</v>
      </c>
      <c r="P139" s="1274"/>
    </row>
    <row r="140" spans="1:17" ht="20.85" customHeight="1" x14ac:dyDescent="0.3"/>
    <row r="141" spans="1:17" ht="22.8" customHeight="1" x14ac:dyDescent="0.3">
      <c r="A141" s="1248" t="s">
        <v>40</v>
      </c>
      <c r="B141" s="1248"/>
      <c r="C141" s="1248"/>
      <c r="D141" s="1248"/>
      <c r="E141" s="1248"/>
      <c r="F141" s="1248"/>
      <c r="G141" s="1248"/>
      <c r="H141" s="1248"/>
      <c r="I141" s="1248"/>
      <c r="J141" s="1248"/>
      <c r="K141" s="1248"/>
      <c r="L141" s="1248"/>
      <c r="M141" s="1248"/>
      <c r="N141" s="1248"/>
      <c r="O141" s="1248"/>
      <c r="P141" s="1291"/>
      <c r="Q141" s="122"/>
    </row>
    <row r="142" spans="1:17" ht="19.95" customHeight="1" x14ac:dyDescent="0.3">
      <c r="A142" s="1263" t="s">
        <v>1</v>
      </c>
      <c r="B142" s="1263"/>
      <c r="C142" s="1263"/>
      <c r="D142" s="1263"/>
      <c r="E142" s="1263" t="s">
        <v>0</v>
      </c>
      <c r="F142" s="1263"/>
      <c r="G142" s="1263"/>
      <c r="H142" s="1263"/>
      <c r="I142" s="1339" t="s">
        <v>43</v>
      </c>
      <c r="J142" s="1339" t="s">
        <v>42</v>
      </c>
      <c r="K142" s="1339" t="s">
        <v>73</v>
      </c>
      <c r="L142" s="73">
        <v>2024</v>
      </c>
      <c r="M142" s="1339" t="s">
        <v>170</v>
      </c>
      <c r="N142" s="65">
        <v>2025</v>
      </c>
      <c r="O142" s="65">
        <v>2026</v>
      </c>
      <c r="P142" s="65">
        <v>2027</v>
      </c>
      <c r="Q142" s="64"/>
    </row>
    <row r="143" spans="1:17" ht="63" customHeight="1" x14ac:dyDescent="0.3">
      <c r="A143" s="1263"/>
      <c r="B143" s="1263"/>
      <c r="C143" s="1263"/>
      <c r="D143" s="1263"/>
      <c r="E143" s="65" t="s">
        <v>44</v>
      </c>
      <c r="F143" s="65" t="s">
        <v>38</v>
      </c>
      <c r="G143" s="77" t="s">
        <v>13</v>
      </c>
      <c r="H143" s="34" t="s">
        <v>39</v>
      </c>
      <c r="I143" s="1339"/>
      <c r="J143" s="1339"/>
      <c r="K143" s="1339"/>
      <c r="L143" s="92" t="s">
        <v>41</v>
      </c>
      <c r="M143" s="1339"/>
      <c r="N143" s="77" t="s">
        <v>13</v>
      </c>
      <c r="O143" s="77" t="s">
        <v>14</v>
      </c>
      <c r="P143" s="77" t="s">
        <v>14</v>
      </c>
      <c r="Q143" s="123"/>
    </row>
    <row r="144" spans="1:17" x14ac:dyDescent="0.3">
      <c r="A144" s="1246">
        <v>1</v>
      </c>
      <c r="B144" s="1341"/>
      <c r="C144" s="1341"/>
      <c r="D144" s="1247"/>
      <c r="E144" s="65">
        <v>2</v>
      </c>
      <c r="F144" s="65">
        <v>3</v>
      </c>
      <c r="G144" s="65">
        <v>4</v>
      </c>
      <c r="H144" s="65">
        <v>5</v>
      </c>
      <c r="I144" s="65">
        <v>6</v>
      </c>
      <c r="J144" s="65">
        <v>7</v>
      </c>
      <c r="K144" s="65">
        <v>8</v>
      </c>
      <c r="L144" s="65">
        <v>9</v>
      </c>
      <c r="M144" s="65" t="s">
        <v>45</v>
      </c>
      <c r="N144" s="65">
        <v>11</v>
      </c>
      <c r="O144" s="65">
        <v>12</v>
      </c>
      <c r="P144" s="65">
        <v>13</v>
      </c>
      <c r="Q144" s="64"/>
    </row>
    <row r="145" spans="1:16" s="626" customFormat="1" ht="50.1" customHeight="1" x14ac:dyDescent="0.3">
      <c r="A145" s="1442" t="s">
        <v>274</v>
      </c>
      <c r="B145" s="1443"/>
      <c r="C145" s="1443"/>
      <c r="D145" s="1444"/>
      <c r="E145" s="534">
        <v>6402</v>
      </c>
      <c r="F145" s="91" t="s">
        <v>310</v>
      </c>
      <c r="G145" s="534">
        <v>13836</v>
      </c>
      <c r="H145" s="622"/>
      <c r="I145" s="623">
        <f>I146</f>
        <v>15741512.300000001</v>
      </c>
      <c r="J145" s="624">
        <v>2007</v>
      </c>
      <c r="K145" s="625">
        <f>K146</f>
        <v>6925369.7999999998</v>
      </c>
      <c r="L145" s="625">
        <f>L146</f>
        <v>765150</v>
      </c>
      <c r="M145" s="625">
        <f t="shared" ref="M145" si="33">M146</f>
        <v>6160219.7999999998</v>
      </c>
      <c r="N145" s="625">
        <f>N146</f>
        <v>580547.6</v>
      </c>
      <c r="O145" s="625">
        <f t="shared" ref="O145:P145" si="34">O146</f>
        <v>656568.1</v>
      </c>
      <c r="P145" s="625">
        <f t="shared" si="34"/>
        <v>656568.1</v>
      </c>
    </row>
    <row r="146" spans="1:16" s="626" customFormat="1" ht="24.9" customHeight="1" x14ac:dyDescent="0.3">
      <c r="A146" s="1268" t="s">
        <v>302</v>
      </c>
      <c r="B146" s="1430"/>
      <c r="C146" s="1430"/>
      <c r="D146" s="1269"/>
      <c r="E146" s="531"/>
      <c r="F146" s="531"/>
      <c r="G146" s="531"/>
      <c r="H146" s="529">
        <v>319220</v>
      </c>
      <c r="I146" s="627">
        <v>15741512.300000001</v>
      </c>
      <c r="J146" s="628"/>
      <c r="K146" s="627">
        <v>6925369.7999999998</v>
      </c>
      <c r="L146" s="627">
        <v>765150</v>
      </c>
      <c r="M146" s="627">
        <f>K146-L146</f>
        <v>6160219.7999999998</v>
      </c>
      <c r="N146" s="627">
        <v>580547.6</v>
      </c>
      <c r="O146" s="627">
        <v>656568.1</v>
      </c>
      <c r="P146" s="627">
        <v>656568.1</v>
      </c>
    </row>
    <row r="147" spans="1:16" s="626" customFormat="1" ht="60" customHeight="1" x14ac:dyDescent="0.3">
      <c r="A147" s="1213" t="s">
        <v>305</v>
      </c>
      <c r="B147" s="1213"/>
      <c r="C147" s="1213"/>
      <c r="D147" s="1213"/>
      <c r="E147" s="528">
        <v>6402</v>
      </c>
      <c r="F147" s="528">
        <v>70407</v>
      </c>
      <c r="G147" s="125"/>
      <c r="H147" s="126"/>
      <c r="I147" s="629">
        <f>I148+I149</f>
        <v>223733.90000000002</v>
      </c>
      <c r="J147" s="630">
        <v>2024</v>
      </c>
      <c r="K147" s="625">
        <f>K148+K149</f>
        <v>223733.90000000002</v>
      </c>
      <c r="L147" s="625">
        <f t="shared" ref="L147:O147" si="35">L148+L149</f>
        <v>10000</v>
      </c>
      <c r="M147" s="625">
        <f t="shared" si="35"/>
        <v>213733.90000000002</v>
      </c>
      <c r="N147" s="625">
        <f t="shared" si="35"/>
        <v>90000</v>
      </c>
      <c r="O147" s="625">
        <f t="shared" si="35"/>
        <v>103755</v>
      </c>
      <c r="P147" s="625">
        <f>P148+P149</f>
        <v>93755</v>
      </c>
    </row>
    <row r="148" spans="1:16" s="626" customFormat="1" ht="35.25" customHeight="1" x14ac:dyDescent="0.3">
      <c r="A148" s="1268" t="s">
        <v>706</v>
      </c>
      <c r="B148" s="1430"/>
      <c r="C148" s="1430"/>
      <c r="D148" s="1269"/>
      <c r="E148" s="534"/>
      <c r="F148" s="534"/>
      <c r="G148" s="531">
        <v>15650</v>
      </c>
      <c r="H148" s="529">
        <v>319220</v>
      </c>
      <c r="I148" s="631">
        <v>104005.1</v>
      </c>
      <c r="J148" s="632"/>
      <c r="K148" s="631">
        <v>104005.1</v>
      </c>
      <c r="L148" s="627">
        <v>5000</v>
      </c>
      <c r="M148" s="627">
        <f t="shared" ref="M148:M149" si="36">K148-L148</f>
        <v>99005.1</v>
      </c>
      <c r="N148" s="627">
        <v>45000</v>
      </c>
      <c r="O148" s="627">
        <v>50000</v>
      </c>
      <c r="P148" s="627">
        <v>45000</v>
      </c>
    </row>
    <row r="149" spans="1:16" s="626" customFormat="1" ht="36" customHeight="1" x14ac:dyDescent="0.3">
      <c r="A149" s="1268" t="s">
        <v>707</v>
      </c>
      <c r="B149" s="1430"/>
      <c r="C149" s="1430"/>
      <c r="D149" s="1269"/>
      <c r="E149" s="534"/>
      <c r="F149" s="534"/>
      <c r="G149" s="531">
        <v>15651</v>
      </c>
      <c r="H149" s="529">
        <v>319220</v>
      </c>
      <c r="I149" s="631">
        <v>119728.8</v>
      </c>
      <c r="J149" s="632"/>
      <c r="K149" s="631">
        <v>119728.8</v>
      </c>
      <c r="L149" s="627">
        <v>5000</v>
      </c>
      <c r="M149" s="627">
        <f t="shared" si="36"/>
        <v>114728.8</v>
      </c>
      <c r="N149" s="627">
        <v>45000</v>
      </c>
      <c r="O149" s="627">
        <v>53755</v>
      </c>
      <c r="P149" s="627">
        <v>48755</v>
      </c>
    </row>
    <row r="150" spans="1:16" s="626" customFormat="1" ht="30" customHeight="1" x14ac:dyDescent="0.3">
      <c r="A150" s="1213" t="s">
        <v>306</v>
      </c>
      <c r="B150" s="1213"/>
      <c r="C150" s="1213"/>
      <c r="D150" s="1213"/>
      <c r="E150" s="528">
        <v>6402</v>
      </c>
      <c r="F150" s="528">
        <v>70408</v>
      </c>
      <c r="G150" s="125"/>
      <c r="H150" s="126"/>
      <c r="I150" s="629">
        <f>I151+I152</f>
        <v>1844574.7</v>
      </c>
      <c r="J150" s="630">
        <v>2024</v>
      </c>
      <c r="K150" s="625">
        <f>K151+K152</f>
        <v>1844574.7</v>
      </c>
      <c r="L150" s="625">
        <f t="shared" ref="L150:P150" si="37">L151+L152</f>
        <v>180000</v>
      </c>
      <c r="M150" s="625">
        <f t="shared" si="37"/>
        <v>1664574.7</v>
      </c>
      <c r="N150" s="625">
        <f>N151+N152</f>
        <v>250000</v>
      </c>
      <c r="O150" s="625">
        <f t="shared" si="37"/>
        <v>540000</v>
      </c>
      <c r="P150" s="625">
        <f t="shared" si="37"/>
        <v>540000</v>
      </c>
    </row>
    <row r="151" spans="1:16" s="626" customFormat="1" ht="50.1" customHeight="1" x14ac:dyDescent="0.3">
      <c r="A151" s="1268" t="s">
        <v>708</v>
      </c>
      <c r="B151" s="1430"/>
      <c r="C151" s="1430"/>
      <c r="D151" s="1269"/>
      <c r="E151" s="534"/>
      <c r="F151" s="534"/>
      <c r="G151" s="531">
        <v>15653</v>
      </c>
      <c r="H151" s="529">
        <v>319220</v>
      </c>
      <c r="I151" s="631">
        <v>1029526</v>
      </c>
      <c r="J151" s="632"/>
      <c r="K151" s="631">
        <v>1029526</v>
      </c>
      <c r="L151" s="627">
        <v>80000</v>
      </c>
      <c r="M151" s="627">
        <f t="shared" ref="M151:M152" si="38">K151-L151</f>
        <v>949526</v>
      </c>
      <c r="N151" s="627">
        <v>125000</v>
      </c>
      <c r="O151" s="627">
        <v>270000</v>
      </c>
      <c r="P151" s="627">
        <v>270000</v>
      </c>
    </row>
    <row r="152" spans="1:16" s="626" customFormat="1" ht="50.1" customHeight="1" x14ac:dyDescent="0.3">
      <c r="A152" s="1268" t="s">
        <v>709</v>
      </c>
      <c r="B152" s="1430"/>
      <c r="C152" s="1430"/>
      <c r="D152" s="1269"/>
      <c r="E152" s="534"/>
      <c r="F152" s="534"/>
      <c r="G152" s="531">
        <v>15659</v>
      </c>
      <c r="H152" s="529">
        <v>319220</v>
      </c>
      <c r="I152" s="631">
        <v>815048.7</v>
      </c>
      <c r="J152" s="632"/>
      <c r="K152" s="631">
        <v>815048.7</v>
      </c>
      <c r="L152" s="627">
        <v>100000</v>
      </c>
      <c r="M152" s="627">
        <f t="shared" si="38"/>
        <v>715048.7</v>
      </c>
      <c r="N152" s="627">
        <v>125000</v>
      </c>
      <c r="O152" s="627">
        <v>270000</v>
      </c>
      <c r="P152" s="627">
        <v>270000</v>
      </c>
    </row>
    <row r="153" spans="1:16" s="626" customFormat="1" ht="30" customHeight="1" x14ac:dyDescent="0.3">
      <c r="A153" s="1213" t="s">
        <v>307</v>
      </c>
      <c r="B153" s="1213"/>
      <c r="C153" s="1213"/>
      <c r="D153" s="1213"/>
      <c r="E153" s="528">
        <v>6402</v>
      </c>
      <c r="F153" s="528">
        <v>70409</v>
      </c>
      <c r="G153" s="125"/>
      <c r="H153" s="126"/>
      <c r="I153" s="629">
        <f>I154</f>
        <v>2495022.6</v>
      </c>
      <c r="J153" s="630">
        <v>2024</v>
      </c>
      <c r="K153" s="625">
        <f>K154</f>
        <v>2495022.6</v>
      </c>
      <c r="L153" s="625">
        <f>L154</f>
        <v>150000</v>
      </c>
      <c r="M153" s="625">
        <f t="shared" ref="M153:M158" si="39">M154</f>
        <v>2345022.6</v>
      </c>
      <c r="N153" s="625">
        <f>N154</f>
        <v>240000</v>
      </c>
      <c r="O153" s="625">
        <f t="shared" ref="O153:P158" si="40">O154</f>
        <v>240000</v>
      </c>
      <c r="P153" s="625">
        <f t="shared" si="40"/>
        <v>240000</v>
      </c>
    </row>
    <row r="154" spans="1:16" s="626" customFormat="1" ht="65.099999999999994" customHeight="1" x14ac:dyDescent="0.3">
      <c r="A154" s="1268" t="s">
        <v>710</v>
      </c>
      <c r="B154" s="1430"/>
      <c r="C154" s="1430"/>
      <c r="D154" s="1269"/>
      <c r="E154" s="534"/>
      <c r="F154" s="534"/>
      <c r="G154" s="531">
        <v>15658</v>
      </c>
      <c r="H154" s="529">
        <v>319220</v>
      </c>
      <c r="I154" s="631">
        <v>2495022.6</v>
      </c>
      <c r="J154" s="632"/>
      <c r="K154" s="631">
        <v>2495022.6</v>
      </c>
      <c r="L154" s="627">
        <v>150000</v>
      </c>
      <c r="M154" s="627">
        <f>K154-L154</f>
        <v>2345022.6</v>
      </c>
      <c r="N154" s="627">
        <v>240000</v>
      </c>
      <c r="O154" s="627">
        <v>240000</v>
      </c>
      <c r="P154" s="627">
        <v>240000</v>
      </c>
    </row>
    <row r="155" spans="1:16" s="626" customFormat="1" ht="30" customHeight="1" x14ac:dyDescent="0.3">
      <c r="A155" s="1213" t="s">
        <v>308</v>
      </c>
      <c r="B155" s="1213"/>
      <c r="C155" s="1213"/>
      <c r="D155" s="1213"/>
      <c r="E155" s="528">
        <v>6402</v>
      </c>
      <c r="F155" s="528">
        <v>70410</v>
      </c>
      <c r="G155" s="125"/>
      <c r="H155" s="126"/>
      <c r="I155" s="629">
        <f>I156+I157</f>
        <v>3032370</v>
      </c>
      <c r="J155" s="630">
        <v>2024</v>
      </c>
      <c r="K155" s="625">
        <f>K156+K157</f>
        <v>3032370</v>
      </c>
      <c r="L155" s="625">
        <f t="shared" ref="L155:P155" si="41">L156+L157</f>
        <v>100000</v>
      </c>
      <c r="M155" s="625">
        <f t="shared" si="41"/>
        <v>2932370</v>
      </c>
      <c r="N155" s="625">
        <f t="shared" si="41"/>
        <v>270000</v>
      </c>
      <c r="O155" s="625">
        <f t="shared" si="41"/>
        <v>480000</v>
      </c>
      <c r="P155" s="625">
        <f t="shared" si="41"/>
        <v>490000</v>
      </c>
    </row>
    <row r="156" spans="1:16" s="626" customFormat="1" ht="50.1" customHeight="1" x14ac:dyDescent="0.3">
      <c r="A156" s="1268" t="s">
        <v>711</v>
      </c>
      <c r="B156" s="1430"/>
      <c r="C156" s="1430"/>
      <c r="D156" s="1269"/>
      <c r="E156" s="534"/>
      <c r="F156" s="534"/>
      <c r="G156" s="531">
        <v>15649</v>
      </c>
      <c r="H156" s="529">
        <v>319220</v>
      </c>
      <c r="I156" s="631">
        <v>1052370</v>
      </c>
      <c r="J156" s="632"/>
      <c r="K156" s="631">
        <v>1052370</v>
      </c>
      <c r="L156" s="627">
        <v>50000</v>
      </c>
      <c r="M156" s="627">
        <f t="shared" ref="M156:M157" si="42">K156-L156</f>
        <v>1002370</v>
      </c>
      <c r="N156" s="627">
        <v>135000</v>
      </c>
      <c r="O156" s="627">
        <v>240000</v>
      </c>
      <c r="P156" s="627">
        <v>245000</v>
      </c>
    </row>
    <row r="157" spans="1:16" s="626" customFormat="1" ht="65.099999999999994" customHeight="1" x14ac:dyDescent="0.3">
      <c r="A157" s="1268" t="s">
        <v>712</v>
      </c>
      <c r="B157" s="1430"/>
      <c r="C157" s="1430"/>
      <c r="D157" s="1269"/>
      <c r="E157" s="534"/>
      <c r="F157" s="534"/>
      <c r="G157" s="531">
        <v>15656</v>
      </c>
      <c r="H157" s="529">
        <v>319220</v>
      </c>
      <c r="I157" s="631">
        <v>1980000</v>
      </c>
      <c r="J157" s="632"/>
      <c r="K157" s="631">
        <v>1980000</v>
      </c>
      <c r="L157" s="627">
        <v>50000</v>
      </c>
      <c r="M157" s="627">
        <f t="shared" si="42"/>
        <v>1930000</v>
      </c>
      <c r="N157" s="627">
        <v>135000</v>
      </c>
      <c r="O157" s="627">
        <v>240000</v>
      </c>
      <c r="P157" s="627">
        <v>245000</v>
      </c>
    </row>
    <row r="158" spans="1:16" s="626" customFormat="1" ht="30" customHeight="1" x14ac:dyDescent="0.3">
      <c r="A158" s="1213" t="s">
        <v>713</v>
      </c>
      <c r="B158" s="1213"/>
      <c r="C158" s="1213"/>
      <c r="D158" s="1213"/>
      <c r="E158" s="528">
        <v>6402</v>
      </c>
      <c r="F158" s="528">
        <v>70411</v>
      </c>
      <c r="G158" s="125"/>
      <c r="H158" s="126"/>
      <c r="I158" s="629">
        <f>I159</f>
        <v>1405800</v>
      </c>
      <c r="J158" s="630">
        <v>2024</v>
      </c>
      <c r="K158" s="625">
        <f>K159</f>
        <v>1405800</v>
      </c>
      <c r="L158" s="625">
        <f>L159</f>
        <v>50000</v>
      </c>
      <c r="M158" s="625">
        <f t="shared" si="39"/>
        <v>1355800</v>
      </c>
      <c r="N158" s="625">
        <f>N159</f>
        <v>100000</v>
      </c>
      <c r="O158" s="625">
        <f t="shared" si="40"/>
        <v>300000</v>
      </c>
      <c r="P158" s="625">
        <f t="shared" si="40"/>
        <v>300000</v>
      </c>
    </row>
    <row r="159" spans="1:16" s="626" customFormat="1" ht="24.9" customHeight="1" x14ac:dyDescent="0.3">
      <c r="A159" s="1268" t="s">
        <v>302</v>
      </c>
      <c r="B159" s="1430"/>
      <c r="C159" s="1430"/>
      <c r="D159" s="1269"/>
      <c r="E159" s="534"/>
      <c r="F159" s="534"/>
      <c r="G159" s="531">
        <v>15654</v>
      </c>
      <c r="H159" s="529">
        <v>319220</v>
      </c>
      <c r="I159" s="631">
        <v>1405800</v>
      </c>
      <c r="J159" s="632"/>
      <c r="K159" s="631">
        <v>1405800</v>
      </c>
      <c r="L159" s="627">
        <v>50000</v>
      </c>
      <c r="M159" s="627">
        <f>K159-L159</f>
        <v>1355800</v>
      </c>
      <c r="N159" s="627">
        <v>100000</v>
      </c>
      <c r="O159" s="627">
        <v>300000</v>
      </c>
      <c r="P159" s="627">
        <v>300000</v>
      </c>
    </row>
    <row r="160" spans="1:16" s="48" customFormat="1" ht="24.6" customHeight="1" x14ac:dyDescent="0.3">
      <c r="A160" s="1112" t="s">
        <v>46</v>
      </c>
      <c r="B160" s="1113"/>
      <c r="C160" s="1113"/>
      <c r="D160" s="1113"/>
      <c r="E160" s="1113"/>
      <c r="F160" s="1113"/>
      <c r="G160" s="1113"/>
      <c r="H160" s="1113"/>
      <c r="I160" s="1113"/>
      <c r="J160" s="1113"/>
      <c r="K160" s="1113"/>
      <c r="L160" s="1113"/>
      <c r="M160" s="1113"/>
      <c r="N160" s="1113"/>
      <c r="O160" s="1113"/>
      <c r="P160" s="1114"/>
    </row>
    <row r="161" spans="1:16" s="48" customFormat="1" ht="24.6" customHeight="1" x14ac:dyDescent="0.3">
      <c r="A161" s="1115" t="s">
        <v>47</v>
      </c>
      <c r="B161" s="1116"/>
      <c r="C161" s="1116"/>
      <c r="D161" s="1116"/>
      <c r="E161" s="1116"/>
      <c r="F161" s="1116"/>
      <c r="G161" s="1116"/>
      <c r="H161" s="1116"/>
      <c r="I161" s="1116"/>
      <c r="J161" s="1116"/>
      <c r="K161" s="1116"/>
      <c r="L161" s="1116"/>
      <c r="M161" s="1116"/>
      <c r="N161" s="1116"/>
      <c r="O161" s="1116"/>
      <c r="P161" s="1117"/>
    </row>
    <row r="162" spans="1:16" s="48" customFormat="1" ht="24.6" customHeight="1" x14ac:dyDescent="0.3">
      <c r="A162" s="1115" t="s">
        <v>48</v>
      </c>
      <c r="B162" s="1116"/>
      <c r="C162" s="1116"/>
      <c r="D162" s="1116"/>
      <c r="E162" s="1116"/>
      <c r="F162" s="1116"/>
      <c r="G162" s="1116"/>
      <c r="H162" s="1116"/>
      <c r="I162" s="1116"/>
      <c r="J162" s="1116"/>
      <c r="K162" s="1116"/>
      <c r="L162" s="1116"/>
      <c r="M162" s="1116"/>
      <c r="N162" s="1116"/>
      <c r="O162" s="1116"/>
      <c r="P162" s="1117"/>
    </row>
    <row r="163" spans="1:16" s="48" customFormat="1" ht="24.6" customHeight="1" x14ac:dyDescent="0.3">
      <c r="A163" s="1136" t="s">
        <v>49</v>
      </c>
      <c r="B163" s="1137"/>
      <c r="C163" s="1137"/>
      <c r="D163" s="1137"/>
      <c r="E163" s="1137"/>
      <c r="F163" s="1137"/>
      <c r="G163" s="1137"/>
      <c r="H163" s="1137"/>
      <c r="I163" s="1137"/>
      <c r="J163" s="1137"/>
      <c r="K163" s="1137"/>
      <c r="L163" s="1137"/>
      <c r="M163" s="1137"/>
      <c r="N163" s="1137"/>
      <c r="O163" s="1137"/>
      <c r="P163" s="1138"/>
    </row>
    <row r="165" spans="1:16" ht="37.5" customHeight="1" x14ac:dyDescent="0.3">
      <c r="A165" s="1340" t="s">
        <v>67</v>
      </c>
      <c r="B165" s="1340"/>
      <c r="C165" s="1340"/>
      <c r="D165" s="1340"/>
      <c r="E165" s="1340"/>
      <c r="F165" s="1340"/>
      <c r="G165" s="1340"/>
      <c r="H165" s="1340"/>
      <c r="I165" s="1340"/>
      <c r="J165" s="1340"/>
      <c r="K165" s="1340"/>
      <c r="L165" s="1340"/>
      <c r="M165" s="1340"/>
      <c r="N165" s="1340"/>
      <c r="O165" s="1340"/>
      <c r="P165" s="1340"/>
    </row>
    <row r="166" spans="1:16" ht="38.25" hidden="1" customHeight="1" x14ac:dyDescent="0.3">
      <c r="A166" s="94"/>
      <c r="C166" s="94"/>
      <c r="D166" s="94"/>
      <c r="E166" s="94"/>
      <c r="F166" s="94"/>
      <c r="G166" s="94"/>
      <c r="H166" s="94"/>
      <c r="I166" s="94"/>
      <c r="J166" s="94"/>
      <c r="K166" s="94"/>
      <c r="L166" s="94"/>
      <c r="M166" s="94"/>
      <c r="N166" s="94"/>
      <c r="O166" s="94"/>
      <c r="P166" s="94"/>
    </row>
    <row r="167" spans="1:16" ht="48.75" hidden="1" customHeight="1" x14ac:dyDescent="0.3"/>
  </sheetData>
  <mergeCells count="434">
    <mergeCell ref="G116:H116"/>
    <mergeCell ref="K116:L116"/>
    <mergeCell ref="M116:N116"/>
    <mergeCell ref="O116:P116"/>
    <mergeCell ref="G117:H117"/>
    <mergeCell ref="K117:L117"/>
    <mergeCell ref="M117:N117"/>
    <mergeCell ref="O117:P117"/>
    <mergeCell ref="A116:D116"/>
    <mergeCell ref="A117:D117"/>
    <mergeCell ref="A161:P161"/>
    <mergeCell ref="A162:P162"/>
    <mergeCell ref="A163:P163"/>
    <mergeCell ref="A165:P165"/>
    <mergeCell ref="A144:D144"/>
    <mergeCell ref="A160:P160"/>
    <mergeCell ref="A145:D145"/>
    <mergeCell ref="A146:D146"/>
    <mergeCell ref="A147:D147"/>
    <mergeCell ref="A148:D148"/>
    <mergeCell ref="A149:D149"/>
    <mergeCell ref="A150:D150"/>
    <mergeCell ref="A151:D151"/>
    <mergeCell ref="A152:D152"/>
    <mergeCell ref="A153:D153"/>
    <mergeCell ref="A154:D154"/>
    <mergeCell ref="A155:D155"/>
    <mergeCell ref="A156:D156"/>
    <mergeCell ref="A157:D157"/>
    <mergeCell ref="A158:D158"/>
    <mergeCell ref="A159:D159"/>
    <mergeCell ref="A141:P141"/>
    <mergeCell ref="A142:D143"/>
    <mergeCell ref="E142:H142"/>
    <mergeCell ref="I142:I143"/>
    <mergeCell ref="J142:J143"/>
    <mergeCell ref="K142:K143"/>
    <mergeCell ref="M142:M143"/>
    <mergeCell ref="A138:D138"/>
    <mergeCell ref="G138:H138"/>
    <mergeCell ref="K138:L138"/>
    <mergeCell ref="M138:N138"/>
    <mergeCell ref="O138:P138"/>
    <mergeCell ref="A139:D139"/>
    <mergeCell ref="G139:H139"/>
    <mergeCell ref="K139:L139"/>
    <mergeCell ref="M139:N139"/>
    <mergeCell ref="O139:P139"/>
    <mergeCell ref="A136:D136"/>
    <mergeCell ref="G136:H136"/>
    <mergeCell ref="K136:L136"/>
    <mergeCell ref="M136:N136"/>
    <mergeCell ref="O136:P136"/>
    <mergeCell ref="A137:D137"/>
    <mergeCell ref="G137:H137"/>
    <mergeCell ref="K137:L137"/>
    <mergeCell ref="M137:N137"/>
    <mergeCell ref="O137:P137"/>
    <mergeCell ref="A134:D134"/>
    <mergeCell ref="G134:H134"/>
    <mergeCell ref="K134:L134"/>
    <mergeCell ref="M134:N134"/>
    <mergeCell ref="O134:P134"/>
    <mergeCell ref="A135:D135"/>
    <mergeCell ref="G135:H135"/>
    <mergeCell ref="K135:L135"/>
    <mergeCell ref="M135:N135"/>
    <mergeCell ref="O135:P135"/>
    <mergeCell ref="A132:D132"/>
    <mergeCell ref="G132:H132"/>
    <mergeCell ref="K132:L132"/>
    <mergeCell ref="M132:N132"/>
    <mergeCell ref="O132:P132"/>
    <mergeCell ref="A133:D133"/>
    <mergeCell ref="G133:H133"/>
    <mergeCell ref="K133:L133"/>
    <mergeCell ref="M133:N133"/>
    <mergeCell ref="O133:P133"/>
    <mergeCell ref="A130:D130"/>
    <mergeCell ref="G130:H130"/>
    <mergeCell ref="K130:L130"/>
    <mergeCell ref="M130:N130"/>
    <mergeCell ref="O130:P130"/>
    <mergeCell ref="A131:D131"/>
    <mergeCell ref="G131:H131"/>
    <mergeCell ref="K131:L131"/>
    <mergeCell ref="M131:N131"/>
    <mergeCell ref="O131:P131"/>
    <mergeCell ref="A128:D128"/>
    <mergeCell ref="G128:H128"/>
    <mergeCell ref="K128:L128"/>
    <mergeCell ref="M128:N128"/>
    <mergeCell ref="O128:P128"/>
    <mergeCell ref="A129:D129"/>
    <mergeCell ref="G129:H129"/>
    <mergeCell ref="K129:L129"/>
    <mergeCell ref="M129:N129"/>
    <mergeCell ref="O129:P129"/>
    <mergeCell ref="A126:D126"/>
    <mergeCell ref="G126:H126"/>
    <mergeCell ref="K126:L126"/>
    <mergeCell ref="M126:N126"/>
    <mergeCell ref="O126:P126"/>
    <mergeCell ref="A127:D127"/>
    <mergeCell ref="G127:H127"/>
    <mergeCell ref="K127:L127"/>
    <mergeCell ref="M127:N127"/>
    <mergeCell ref="O127:P127"/>
    <mergeCell ref="A124:D124"/>
    <mergeCell ref="G124:H124"/>
    <mergeCell ref="K124:L124"/>
    <mergeCell ref="M124:N124"/>
    <mergeCell ref="O124:P124"/>
    <mergeCell ref="A125:D125"/>
    <mergeCell ref="G125:H125"/>
    <mergeCell ref="K125:L125"/>
    <mergeCell ref="M125:N125"/>
    <mergeCell ref="O125:P125"/>
    <mergeCell ref="A122:D122"/>
    <mergeCell ref="G122:H122"/>
    <mergeCell ref="K122:L122"/>
    <mergeCell ref="M122:N122"/>
    <mergeCell ref="O122:P122"/>
    <mergeCell ref="A123:D123"/>
    <mergeCell ref="G123:H123"/>
    <mergeCell ref="K123:L123"/>
    <mergeCell ref="M123:N123"/>
    <mergeCell ref="O123:P123"/>
    <mergeCell ref="A120:D120"/>
    <mergeCell ref="G120:H120"/>
    <mergeCell ref="K120:L120"/>
    <mergeCell ref="M120:N120"/>
    <mergeCell ref="O120:P120"/>
    <mergeCell ref="A121:D121"/>
    <mergeCell ref="G121:H121"/>
    <mergeCell ref="K121:L121"/>
    <mergeCell ref="M121:N121"/>
    <mergeCell ref="O121:P121"/>
    <mergeCell ref="A118:D118"/>
    <mergeCell ref="G118:H118"/>
    <mergeCell ref="K118:L118"/>
    <mergeCell ref="M118:N118"/>
    <mergeCell ref="O118:P118"/>
    <mergeCell ref="A119:D119"/>
    <mergeCell ref="G119:H119"/>
    <mergeCell ref="K119:L119"/>
    <mergeCell ref="M119:N119"/>
    <mergeCell ref="O119:P119"/>
    <mergeCell ref="A114:D114"/>
    <mergeCell ref="G114:H114"/>
    <mergeCell ref="K114:L114"/>
    <mergeCell ref="M114:N114"/>
    <mergeCell ref="O114:P114"/>
    <mergeCell ref="A115:D115"/>
    <mergeCell ref="G115:H115"/>
    <mergeCell ref="K115:L115"/>
    <mergeCell ref="M115:N115"/>
    <mergeCell ref="O115:P115"/>
    <mergeCell ref="O112:P112"/>
    <mergeCell ref="A113:D113"/>
    <mergeCell ref="G113:H113"/>
    <mergeCell ref="K113:L113"/>
    <mergeCell ref="M113:N113"/>
    <mergeCell ref="O113:P113"/>
    <mergeCell ref="A110:P110"/>
    <mergeCell ref="A111:D112"/>
    <mergeCell ref="E111:F111"/>
    <mergeCell ref="G111:H111"/>
    <mergeCell ref="K111:L111"/>
    <mergeCell ref="M111:N111"/>
    <mergeCell ref="O111:P111"/>
    <mergeCell ref="G112:H112"/>
    <mergeCell ref="K112:L112"/>
    <mergeCell ref="M112:N112"/>
    <mergeCell ref="A90:B90"/>
    <mergeCell ref="C90:N90"/>
    <mergeCell ref="O90:P90"/>
    <mergeCell ref="A104:A107"/>
    <mergeCell ref="C104:I104"/>
    <mergeCell ref="C105:I105"/>
    <mergeCell ref="C106:I106"/>
    <mergeCell ref="C107:I107"/>
    <mergeCell ref="C108:I108"/>
    <mergeCell ref="A98:P98"/>
    <mergeCell ref="A99:A100"/>
    <mergeCell ref="B99:B100"/>
    <mergeCell ref="C99:I100"/>
    <mergeCell ref="J99:J100"/>
    <mergeCell ref="A101:A103"/>
    <mergeCell ref="C101:I101"/>
    <mergeCell ref="C102:I102"/>
    <mergeCell ref="C103:I103"/>
    <mergeCell ref="A94:P94"/>
    <mergeCell ref="A95:C95"/>
    <mergeCell ref="D95:P95"/>
    <mergeCell ref="A96:C96"/>
    <mergeCell ref="D96:P96"/>
    <mergeCell ref="A97:C97"/>
    <mergeCell ref="D97:P97"/>
    <mergeCell ref="A91:B91"/>
    <mergeCell ref="C91:N91"/>
    <mergeCell ref="O91:P91"/>
    <mergeCell ref="A92:B92"/>
    <mergeCell ref="C92:N92"/>
    <mergeCell ref="O92:P92"/>
    <mergeCell ref="A75:B75"/>
    <mergeCell ref="A76:B76"/>
    <mergeCell ref="I76:J76"/>
    <mergeCell ref="A77:B77"/>
    <mergeCell ref="I77:J77"/>
    <mergeCell ref="I75:J75"/>
    <mergeCell ref="I78:J78"/>
    <mergeCell ref="I79:J79"/>
    <mergeCell ref="I80:J80"/>
    <mergeCell ref="A78:B78"/>
    <mergeCell ref="A79:B79"/>
    <mergeCell ref="A80:B80"/>
    <mergeCell ref="A81:B81"/>
    <mergeCell ref="A82:B82"/>
    <mergeCell ref="A83:B83"/>
    <mergeCell ref="A84:B84"/>
    <mergeCell ref="A85:B85"/>
    <mergeCell ref="A71:B71"/>
    <mergeCell ref="I71:J71"/>
    <mergeCell ref="A72:B72"/>
    <mergeCell ref="I72:J72"/>
    <mergeCell ref="A73:B73"/>
    <mergeCell ref="A74:B74"/>
    <mergeCell ref="I74:J74"/>
    <mergeCell ref="A67:B67"/>
    <mergeCell ref="I67:J67"/>
    <mergeCell ref="I68:J68"/>
    <mergeCell ref="A69:B69"/>
    <mergeCell ref="I69:J69"/>
    <mergeCell ref="A70:B70"/>
    <mergeCell ref="I70:J70"/>
    <mergeCell ref="I73:J73"/>
    <mergeCell ref="A63:B63"/>
    <mergeCell ref="I63:J63"/>
    <mergeCell ref="A64:B64"/>
    <mergeCell ref="I64:J64"/>
    <mergeCell ref="A65:B65"/>
    <mergeCell ref="A66:B66"/>
    <mergeCell ref="I66:J66"/>
    <mergeCell ref="A58:B58"/>
    <mergeCell ref="A59:B59"/>
    <mergeCell ref="A60:B60"/>
    <mergeCell ref="A61:B61"/>
    <mergeCell ref="A62:B62"/>
    <mergeCell ref="I62:J62"/>
    <mergeCell ref="A53:B53"/>
    <mergeCell ref="I53:J53"/>
    <mergeCell ref="A54:B54"/>
    <mergeCell ref="A55:B55"/>
    <mergeCell ref="A56:B56"/>
    <mergeCell ref="A57:B57"/>
    <mergeCell ref="A48:C48"/>
    <mergeCell ref="E48:F48"/>
    <mergeCell ref="G48:H48"/>
    <mergeCell ref="A50:P50"/>
    <mergeCell ref="A51:B52"/>
    <mergeCell ref="C51:H51"/>
    <mergeCell ref="I51:J52"/>
    <mergeCell ref="A46:C46"/>
    <mergeCell ref="E46:F46"/>
    <mergeCell ref="G46:H46"/>
    <mergeCell ref="A47:C47"/>
    <mergeCell ref="E47:F47"/>
    <mergeCell ref="G47:H47"/>
    <mergeCell ref="A44:C44"/>
    <mergeCell ref="E44:F44"/>
    <mergeCell ref="G44:H44"/>
    <mergeCell ref="A45:C45"/>
    <mergeCell ref="E45:F45"/>
    <mergeCell ref="G45:H45"/>
    <mergeCell ref="A42:C42"/>
    <mergeCell ref="E42:F42"/>
    <mergeCell ref="G42:H42"/>
    <mergeCell ref="A43:C43"/>
    <mergeCell ref="E43:F43"/>
    <mergeCell ref="G43:H43"/>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27:B27"/>
    <mergeCell ref="G27:H27"/>
    <mergeCell ref="K27:L27"/>
    <mergeCell ref="M27:N27"/>
    <mergeCell ref="O27:P27"/>
    <mergeCell ref="A24:B24"/>
    <mergeCell ref="G24:H24"/>
    <mergeCell ref="K24:L24"/>
    <mergeCell ref="M24:N24"/>
    <mergeCell ref="O24:P24"/>
    <mergeCell ref="A25:B25"/>
    <mergeCell ref="G25:H25"/>
    <mergeCell ref="K25:L25"/>
    <mergeCell ref="M25:N25"/>
    <mergeCell ref="O25:P25"/>
    <mergeCell ref="O21:P21"/>
    <mergeCell ref="G22:H22"/>
    <mergeCell ref="K22:L22"/>
    <mergeCell ref="M22:N22"/>
    <mergeCell ref="O22:P22"/>
    <mergeCell ref="A23:B23"/>
    <mergeCell ref="G23:H23"/>
    <mergeCell ref="K23:L23"/>
    <mergeCell ref="M23:N23"/>
    <mergeCell ref="O23:P23"/>
    <mergeCell ref="K20:L20"/>
    <mergeCell ref="A21:B22"/>
    <mergeCell ref="C21:F21"/>
    <mergeCell ref="G21:H21"/>
    <mergeCell ref="K21:L21"/>
    <mergeCell ref="M21:N21"/>
    <mergeCell ref="A18:D18"/>
    <mergeCell ref="G18:H18"/>
    <mergeCell ref="K18:L18"/>
    <mergeCell ref="M18:N18"/>
    <mergeCell ref="O18:P18"/>
    <mergeCell ref="A19:D19"/>
    <mergeCell ref="G19:H19"/>
    <mergeCell ref="K19:L19"/>
    <mergeCell ref="M19:N19"/>
    <mergeCell ref="O19:P19"/>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 ref="A86:B86"/>
    <mergeCell ref="A87:B87"/>
    <mergeCell ref="A88:P88"/>
    <mergeCell ref="A89:B89"/>
    <mergeCell ref="C89:N89"/>
    <mergeCell ref="O89:P89"/>
    <mergeCell ref="I81:J81"/>
    <mergeCell ref="I82:J82"/>
    <mergeCell ref="I83:J83"/>
    <mergeCell ref="I84:J84"/>
    <mergeCell ref="I85:J85"/>
    <mergeCell ref="I86:J86"/>
    <mergeCell ref="I87:J87"/>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P138"/>
  <sheetViews>
    <sheetView topLeftCell="A80" zoomScale="85" zoomScaleNormal="85" workbookViewId="0">
      <selection activeCell="C73" sqref="C73:I74"/>
    </sheetView>
  </sheetViews>
  <sheetFormatPr defaultColWidth="8.33203125" defaultRowHeight="15.6" x14ac:dyDescent="0.3"/>
  <cols>
    <col min="1" max="1" width="10.33203125" style="129" customWidth="1"/>
    <col min="2" max="2" width="12.33203125" style="130" customWidth="1"/>
    <col min="3" max="5" width="8.33203125" style="130" customWidth="1"/>
    <col min="6" max="6" width="10.33203125" style="130" customWidth="1"/>
    <col min="7" max="7" width="7.33203125" style="130" customWidth="1"/>
    <col min="8" max="8" width="9.33203125" style="130" customWidth="1"/>
    <col min="9" max="9" width="12" style="130" customWidth="1"/>
    <col min="10" max="11" width="9.33203125" style="130" customWidth="1"/>
    <col min="12" max="12" width="8" style="130" customWidth="1"/>
    <col min="13" max="14" width="9.33203125" style="130" customWidth="1"/>
    <col min="15" max="16" width="8.33203125" style="130" customWidth="1"/>
    <col min="17" max="16384" width="8.33203125" style="130"/>
  </cols>
  <sheetData>
    <row r="1" spans="1:16" s="128" customFormat="1" x14ac:dyDescent="0.3">
      <c r="A1" s="127"/>
      <c r="N1" s="1446" t="s">
        <v>68</v>
      </c>
      <c r="O1" s="1446"/>
      <c r="P1" s="1447"/>
    </row>
    <row r="2" spans="1:16" x14ac:dyDescent="0.3">
      <c r="N2" s="131"/>
      <c r="O2" s="131"/>
      <c r="P2" s="132"/>
    </row>
    <row r="3" spans="1:16" x14ac:dyDescent="0.3">
      <c r="N3" s="131"/>
      <c r="O3" s="131"/>
      <c r="P3" s="132"/>
    </row>
    <row r="4" spans="1:16" x14ac:dyDescent="0.3">
      <c r="N4" s="131"/>
      <c r="O4" s="131"/>
      <c r="P4" s="132"/>
    </row>
    <row r="5" spans="1:16" ht="17.399999999999999" x14ac:dyDescent="0.3">
      <c r="E5" s="1448" t="s">
        <v>30</v>
      </c>
      <c r="F5" s="1448"/>
      <c r="G5" s="1448"/>
      <c r="H5" s="1448"/>
      <c r="I5" s="1448"/>
      <c r="J5" s="1448"/>
      <c r="P5" s="133"/>
    </row>
    <row r="6" spans="1:16" ht="17.399999999999999" x14ac:dyDescent="0.3">
      <c r="D6" s="1448" t="s">
        <v>74</v>
      </c>
      <c r="E6" s="1448"/>
      <c r="F6" s="1448"/>
      <c r="G6" s="1448"/>
      <c r="H6" s="1448"/>
      <c r="I6" s="1448"/>
      <c r="J6" s="1448"/>
      <c r="K6" s="1448"/>
      <c r="L6" s="1448"/>
      <c r="P6" s="133"/>
    </row>
    <row r="7" spans="1:16" ht="17.399999999999999" x14ac:dyDescent="0.3">
      <c r="D7" s="134"/>
      <c r="E7" s="134"/>
      <c r="F7" s="134"/>
      <c r="G7" s="134"/>
      <c r="H7" s="134"/>
      <c r="I7" s="134"/>
      <c r="J7" s="134"/>
      <c r="K7" s="134"/>
      <c r="L7" s="134"/>
      <c r="P7" s="133"/>
    </row>
    <row r="8" spans="1:16" ht="16.2" thickBot="1" x14ac:dyDescent="0.35">
      <c r="P8" s="132" t="s">
        <v>0</v>
      </c>
    </row>
    <row r="9" spans="1:16" ht="23.85" customHeight="1" x14ac:dyDescent="0.3">
      <c r="A9" s="1449" t="s">
        <v>31</v>
      </c>
      <c r="B9" s="1450"/>
      <c r="C9" s="1451"/>
      <c r="D9" s="1452" t="s">
        <v>171</v>
      </c>
      <c r="E9" s="1450"/>
      <c r="F9" s="1450"/>
      <c r="G9" s="1450"/>
      <c r="H9" s="1450"/>
      <c r="I9" s="1450"/>
      <c r="J9" s="1450"/>
      <c r="K9" s="1450"/>
      <c r="L9" s="1450"/>
      <c r="M9" s="1450"/>
      <c r="N9" s="1450"/>
      <c r="O9" s="1451"/>
      <c r="P9" s="135">
        <v>1</v>
      </c>
    </row>
    <row r="10" spans="1:16" ht="23.85" customHeight="1" x14ac:dyDescent="0.3">
      <c r="A10" s="1453" t="s">
        <v>32</v>
      </c>
      <c r="B10" s="1454"/>
      <c r="C10" s="1455"/>
      <c r="D10" s="1456" t="s">
        <v>76</v>
      </c>
      <c r="E10" s="1457"/>
      <c r="F10" s="1457"/>
      <c r="G10" s="1457"/>
      <c r="H10" s="1457"/>
      <c r="I10" s="1457"/>
      <c r="J10" s="1457"/>
      <c r="K10" s="1457"/>
      <c r="L10" s="1457"/>
      <c r="M10" s="1457"/>
      <c r="N10" s="1457"/>
      <c r="O10" s="1458"/>
      <c r="P10" s="136" t="s">
        <v>77</v>
      </c>
    </row>
    <row r="11" spans="1:16" ht="23.85" customHeight="1" thickBot="1" x14ac:dyDescent="0.35">
      <c r="A11" s="1467" t="s">
        <v>33</v>
      </c>
      <c r="B11" s="1468"/>
      <c r="C11" s="1469"/>
      <c r="D11" s="1470"/>
      <c r="E11" s="1471"/>
      <c r="F11" s="1471"/>
      <c r="G11" s="1471"/>
      <c r="H11" s="1471"/>
      <c r="I11" s="1471"/>
      <c r="J11" s="1471"/>
      <c r="K11" s="1471"/>
      <c r="L11" s="1471"/>
      <c r="M11" s="1471"/>
      <c r="N11" s="1471"/>
      <c r="O11" s="1472"/>
      <c r="P11" s="137"/>
    </row>
    <row r="12" spans="1:16" ht="23.85" customHeight="1" x14ac:dyDescent="0.3">
      <c r="A12" s="138"/>
      <c r="B12" s="139"/>
      <c r="C12" s="139"/>
      <c r="D12" s="131"/>
      <c r="E12" s="131"/>
      <c r="F12" s="131"/>
      <c r="G12" s="131"/>
      <c r="H12" s="131"/>
      <c r="I12" s="131"/>
      <c r="J12" s="131"/>
      <c r="K12" s="131"/>
      <c r="L12" s="131"/>
      <c r="M12" s="131"/>
      <c r="N12" s="131"/>
      <c r="O12" s="131"/>
      <c r="P12" s="131"/>
    </row>
    <row r="13" spans="1:16" ht="16.2" thickBot="1" x14ac:dyDescent="0.35">
      <c r="A13" s="1473" t="s">
        <v>311</v>
      </c>
      <c r="B13" s="1468"/>
      <c r="C13" s="1468"/>
      <c r="D13" s="1468"/>
      <c r="E13" s="1468"/>
      <c r="F13" s="1468"/>
      <c r="G13" s="1468"/>
      <c r="H13" s="1468"/>
      <c r="I13" s="1468"/>
      <c r="J13" s="1468"/>
      <c r="K13" s="1468"/>
      <c r="L13" s="1468"/>
      <c r="M13" s="1468"/>
      <c r="N13" s="1468"/>
      <c r="O13" s="1468"/>
      <c r="P13" s="1469"/>
    </row>
    <row r="14" spans="1:16" x14ac:dyDescent="0.3">
      <c r="A14" s="140"/>
      <c r="B14" s="141"/>
      <c r="C14" s="141"/>
      <c r="D14" s="141"/>
      <c r="E14" s="141"/>
      <c r="F14" s="141"/>
      <c r="G14" s="141"/>
      <c r="H14" s="141"/>
      <c r="I14" s="141"/>
      <c r="J14" s="141"/>
      <c r="K14" s="141"/>
      <c r="L14" s="141"/>
      <c r="M14" s="141"/>
      <c r="N14" s="141"/>
      <c r="O14" s="141"/>
      <c r="P14" s="142"/>
    </row>
    <row r="15" spans="1:16" ht="21.6" customHeight="1" x14ac:dyDescent="0.3">
      <c r="A15" s="1474" t="s">
        <v>1</v>
      </c>
      <c r="B15" s="1475"/>
      <c r="C15" s="1475"/>
      <c r="D15" s="1476"/>
      <c r="E15" s="1459" t="s">
        <v>0</v>
      </c>
      <c r="F15" s="1460"/>
      <c r="G15" s="1480">
        <v>2022</v>
      </c>
      <c r="H15" s="1481"/>
      <c r="I15" s="143">
        <v>2023</v>
      </c>
      <c r="J15" s="143">
        <v>2024</v>
      </c>
      <c r="K15" s="1482">
        <v>2025</v>
      </c>
      <c r="L15" s="1483"/>
      <c r="M15" s="1482">
        <v>2026</v>
      </c>
      <c r="N15" s="1483"/>
      <c r="O15" s="1482">
        <v>2027</v>
      </c>
      <c r="P15" s="1484"/>
    </row>
    <row r="16" spans="1:16" x14ac:dyDescent="0.3">
      <c r="A16" s="1477"/>
      <c r="B16" s="1478"/>
      <c r="C16" s="1478"/>
      <c r="D16" s="1479"/>
      <c r="E16" s="35" t="s">
        <v>35</v>
      </c>
      <c r="F16" s="144" t="s">
        <v>36</v>
      </c>
      <c r="G16" s="1459" t="s">
        <v>11</v>
      </c>
      <c r="H16" s="1460"/>
      <c r="I16" s="35" t="s">
        <v>11</v>
      </c>
      <c r="J16" s="35" t="s">
        <v>12</v>
      </c>
      <c r="K16" s="1459" t="s">
        <v>13</v>
      </c>
      <c r="L16" s="1460"/>
      <c r="M16" s="1459" t="s">
        <v>14</v>
      </c>
      <c r="N16" s="1460"/>
      <c r="O16" s="1459" t="s">
        <v>14</v>
      </c>
      <c r="P16" s="1461"/>
    </row>
    <row r="17" spans="1:16" ht="23.85" customHeight="1" x14ac:dyDescent="0.3">
      <c r="A17" s="1462" t="s">
        <v>37</v>
      </c>
      <c r="B17" s="1463"/>
      <c r="C17" s="1463"/>
      <c r="D17" s="1464"/>
      <c r="E17" s="35"/>
      <c r="F17" s="35"/>
      <c r="G17" s="1465">
        <f>SUM(G18:H24)</f>
        <v>14581.199999999997</v>
      </c>
      <c r="H17" s="1466"/>
      <c r="I17" s="145">
        <f>SUM(I18:I24)</f>
        <v>14089.1</v>
      </c>
      <c r="J17" s="145">
        <f>SUM(J18:J24)</f>
        <v>35876.1</v>
      </c>
      <c r="K17" s="1465">
        <f>K18+K19+K20+K21+K22+K23+K24</f>
        <v>38085.800000000003</v>
      </c>
      <c r="L17" s="1466"/>
      <c r="M17" s="1465">
        <f>M18+M19+M20+M21+M22+M23+M24</f>
        <v>38085.800000000003</v>
      </c>
      <c r="N17" s="1466"/>
      <c r="O17" s="1465">
        <f>O18+O19+O20+O21+O22+O23+O24</f>
        <v>38085.800000000003</v>
      </c>
      <c r="P17" s="1466"/>
    </row>
    <row r="18" spans="1:16" ht="23.85" customHeight="1" x14ac:dyDescent="0.3">
      <c r="A18" s="1453" t="s">
        <v>79</v>
      </c>
      <c r="B18" s="1454"/>
      <c r="C18" s="1454"/>
      <c r="D18" s="1455"/>
      <c r="E18" s="35"/>
      <c r="F18" s="35">
        <v>21</v>
      </c>
      <c r="G18" s="1485">
        <f>G89</f>
        <v>5091.7</v>
      </c>
      <c r="H18" s="1486"/>
      <c r="I18" s="146">
        <f>I89</f>
        <v>6129.2000000000007</v>
      </c>
      <c r="J18" s="146">
        <f>J89</f>
        <v>5762.7</v>
      </c>
      <c r="K18" s="1485">
        <f>K89</f>
        <v>7972.4</v>
      </c>
      <c r="L18" s="1486"/>
      <c r="M18" s="1485">
        <f t="shared" ref="M18" si="0">M89</f>
        <v>7972.4</v>
      </c>
      <c r="N18" s="1486"/>
      <c r="O18" s="1485">
        <f t="shared" ref="O18" si="1">O89</f>
        <v>7972.4</v>
      </c>
      <c r="P18" s="1486"/>
    </row>
    <row r="19" spans="1:16" ht="23.85" customHeight="1" x14ac:dyDescent="0.3">
      <c r="A19" s="1453" t="s">
        <v>138</v>
      </c>
      <c r="B19" s="1454"/>
      <c r="C19" s="1454"/>
      <c r="D19" s="1455"/>
      <c r="E19" s="35"/>
      <c r="F19" s="35">
        <v>22</v>
      </c>
      <c r="G19" s="1485">
        <f>G92</f>
        <v>1552.9999999999998</v>
      </c>
      <c r="H19" s="1486"/>
      <c r="I19" s="146">
        <f>I92</f>
        <v>2214.1999999999998</v>
      </c>
      <c r="J19" s="146">
        <f>J92</f>
        <v>4873.3999999999996</v>
      </c>
      <c r="K19" s="1485">
        <f>K92</f>
        <v>3053.4</v>
      </c>
      <c r="L19" s="1486"/>
      <c r="M19" s="1485">
        <f>M92</f>
        <v>3053.4</v>
      </c>
      <c r="N19" s="1486"/>
      <c r="O19" s="1485">
        <f>O92</f>
        <v>3053.4</v>
      </c>
      <c r="P19" s="1487"/>
    </row>
    <row r="20" spans="1:16" ht="23.85" customHeight="1" x14ac:dyDescent="0.3">
      <c r="A20" s="1453" t="s">
        <v>172</v>
      </c>
      <c r="B20" s="1454"/>
      <c r="C20" s="1454"/>
      <c r="D20" s="1455"/>
      <c r="E20" s="35"/>
      <c r="F20" s="35">
        <v>26</v>
      </c>
      <c r="G20" s="1485">
        <f>G124+G125</f>
        <v>5802.1</v>
      </c>
      <c r="H20" s="1486"/>
      <c r="I20" s="146">
        <f>I123</f>
        <v>5159.5</v>
      </c>
      <c r="J20" s="146">
        <f>J123</f>
        <v>6160</v>
      </c>
      <c r="K20" s="1485">
        <f>K123</f>
        <v>6160</v>
      </c>
      <c r="L20" s="1486"/>
      <c r="M20" s="1485">
        <f>M123</f>
        <v>6160</v>
      </c>
      <c r="N20" s="1486"/>
      <c r="O20" s="1485">
        <f>O123</f>
        <v>6160</v>
      </c>
      <c r="P20" s="1486"/>
    </row>
    <row r="21" spans="1:16" ht="23.85" customHeight="1" x14ac:dyDescent="0.3">
      <c r="A21" s="1453" t="s">
        <v>155</v>
      </c>
      <c r="B21" s="1454"/>
      <c r="C21" s="1454"/>
      <c r="D21" s="1455"/>
      <c r="E21" s="35"/>
      <c r="F21" s="35">
        <v>27</v>
      </c>
      <c r="G21" s="1485">
        <f>G107</f>
        <v>82.9</v>
      </c>
      <c r="H21" s="1486"/>
      <c r="I21" s="146">
        <f>I107</f>
        <v>31.6</v>
      </c>
      <c r="J21" s="146">
        <f>J107</f>
        <v>70</v>
      </c>
      <c r="K21" s="1485">
        <f>SUM(K107)</f>
        <v>100</v>
      </c>
      <c r="L21" s="1486"/>
      <c r="M21" s="1485">
        <f>SUM(M107)</f>
        <v>100</v>
      </c>
      <c r="N21" s="1486"/>
      <c r="O21" s="1485">
        <f>SUM(O107)</f>
        <v>100</v>
      </c>
      <c r="P21" s="1487"/>
    </row>
    <row r="22" spans="1:16" ht="23.85" customHeight="1" x14ac:dyDescent="0.3">
      <c r="A22" s="1453" t="s">
        <v>82</v>
      </c>
      <c r="B22" s="1454"/>
      <c r="C22" s="1454"/>
      <c r="D22" s="1455"/>
      <c r="E22" s="35"/>
      <c r="F22" s="35">
        <v>28</v>
      </c>
      <c r="G22" s="1485">
        <f>G111</f>
        <v>1.9</v>
      </c>
      <c r="H22" s="1486"/>
      <c r="I22" s="146">
        <f>I111</f>
        <v>0</v>
      </c>
      <c r="J22" s="146">
        <f>J111</f>
        <v>10</v>
      </c>
      <c r="K22" s="1485">
        <f>SUM(K111)</f>
        <v>0</v>
      </c>
      <c r="L22" s="1486"/>
      <c r="M22" s="1485">
        <f>SUM(M111)</f>
        <v>0</v>
      </c>
      <c r="N22" s="1486"/>
      <c r="O22" s="1485">
        <f>SUM(O111)</f>
        <v>0</v>
      </c>
      <c r="P22" s="1487"/>
    </row>
    <row r="23" spans="1:16" ht="23.85" customHeight="1" x14ac:dyDescent="0.3">
      <c r="A23" s="1453" t="s">
        <v>83</v>
      </c>
      <c r="B23" s="1454"/>
      <c r="C23" s="1454"/>
      <c r="D23" s="1455"/>
      <c r="E23" s="35"/>
      <c r="F23" s="35">
        <v>31</v>
      </c>
      <c r="G23" s="1485">
        <f>G113</f>
        <v>1584.3</v>
      </c>
      <c r="H23" s="1486"/>
      <c r="I23" s="146">
        <f>I113</f>
        <v>285.8</v>
      </c>
      <c r="J23" s="146">
        <f>J113</f>
        <v>18400</v>
      </c>
      <c r="K23" s="1485">
        <f>SUM(K113)</f>
        <v>20130</v>
      </c>
      <c r="L23" s="1486"/>
      <c r="M23" s="1485">
        <f>SUM(M113)</f>
        <v>20130</v>
      </c>
      <c r="N23" s="1486"/>
      <c r="O23" s="1485">
        <f>SUM(O113)</f>
        <v>20130</v>
      </c>
      <c r="P23" s="1487"/>
    </row>
    <row r="24" spans="1:16" ht="23.85" customHeight="1" thickBot="1" x14ac:dyDescent="0.35">
      <c r="A24" s="1467" t="s">
        <v>84</v>
      </c>
      <c r="B24" s="1468"/>
      <c r="C24" s="1468"/>
      <c r="D24" s="1469"/>
      <c r="E24" s="147"/>
      <c r="F24" s="147">
        <v>33</v>
      </c>
      <c r="G24" s="1488">
        <f>G118</f>
        <v>465.29999999999995</v>
      </c>
      <c r="H24" s="1489"/>
      <c r="I24" s="148">
        <f>I118</f>
        <v>268.8</v>
      </c>
      <c r="J24" s="148">
        <f>J118</f>
        <v>600</v>
      </c>
      <c r="K24" s="1488">
        <f>SUM(K118)</f>
        <v>670</v>
      </c>
      <c r="L24" s="1489"/>
      <c r="M24" s="1488">
        <f>SUM(M118)</f>
        <v>670</v>
      </c>
      <c r="N24" s="1489"/>
      <c r="O24" s="1488">
        <f>SUM(O118)</f>
        <v>670</v>
      </c>
      <c r="P24" s="1490"/>
    </row>
    <row r="25" spans="1:16" ht="23.85" customHeight="1" thickBot="1" x14ac:dyDescent="0.35">
      <c r="A25" s="1491"/>
      <c r="B25" s="1492"/>
      <c r="C25" s="1492"/>
      <c r="D25" s="1493"/>
      <c r="E25" s="149"/>
      <c r="F25" s="150"/>
      <c r="G25" s="1494"/>
      <c r="H25" s="1495"/>
      <c r="I25" s="131"/>
      <c r="J25" s="131"/>
      <c r="K25" s="131"/>
      <c r="L25" s="131"/>
      <c r="M25" s="131"/>
      <c r="N25" s="131"/>
      <c r="O25" s="131"/>
      <c r="P25" s="131"/>
    </row>
    <row r="26" spans="1:16" ht="18.75" customHeight="1" x14ac:dyDescent="0.3">
      <c r="A26" s="1496" t="s">
        <v>1</v>
      </c>
      <c r="B26" s="1497"/>
      <c r="C26" s="1498" t="s">
        <v>0</v>
      </c>
      <c r="D26" s="1499"/>
      <c r="E26" s="1499"/>
      <c r="F26" s="1500"/>
      <c r="G26" s="1501">
        <v>2022</v>
      </c>
      <c r="H26" s="1502"/>
      <c r="I26" s="151">
        <v>2023</v>
      </c>
      <c r="J26" s="151">
        <v>2024</v>
      </c>
      <c r="K26" s="1503">
        <v>2025</v>
      </c>
      <c r="L26" s="1504"/>
      <c r="M26" s="1503">
        <v>2026</v>
      </c>
      <c r="N26" s="1504"/>
      <c r="O26" s="1503">
        <v>2027</v>
      </c>
      <c r="P26" s="1505"/>
    </row>
    <row r="27" spans="1:16" ht="35.700000000000003" customHeight="1" x14ac:dyDescent="0.3">
      <c r="A27" s="1477"/>
      <c r="B27" s="1479"/>
      <c r="C27" s="35" t="s">
        <v>61</v>
      </c>
      <c r="D27" s="35" t="s">
        <v>62</v>
      </c>
      <c r="E27" s="35" t="s">
        <v>35</v>
      </c>
      <c r="F27" s="144" t="s">
        <v>36</v>
      </c>
      <c r="G27" s="1459" t="s">
        <v>11</v>
      </c>
      <c r="H27" s="1460"/>
      <c r="I27" s="35" t="s">
        <v>11</v>
      </c>
      <c r="J27" s="35" t="s">
        <v>12</v>
      </c>
      <c r="K27" s="1459" t="s">
        <v>13</v>
      </c>
      <c r="L27" s="1460"/>
      <c r="M27" s="1459" t="s">
        <v>14</v>
      </c>
      <c r="N27" s="1460"/>
      <c r="O27" s="1459" t="s">
        <v>14</v>
      </c>
      <c r="P27" s="1461"/>
    </row>
    <row r="28" spans="1:16" ht="53.7" customHeight="1" x14ac:dyDescent="0.3">
      <c r="A28" s="1506" t="s">
        <v>63</v>
      </c>
      <c r="B28" s="1507"/>
      <c r="C28" s="87"/>
      <c r="D28" s="87"/>
      <c r="E28" s="87"/>
      <c r="F28" s="87"/>
      <c r="G28" s="1508">
        <f>G17</f>
        <v>14581.199999999997</v>
      </c>
      <c r="H28" s="1509"/>
      <c r="I28" s="152">
        <f>I17</f>
        <v>14089.1</v>
      </c>
      <c r="J28" s="152">
        <f>J17</f>
        <v>35876.1</v>
      </c>
      <c r="K28" s="1508">
        <f>K17</f>
        <v>38085.800000000003</v>
      </c>
      <c r="L28" s="1509"/>
      <c r="M28" s="1508">
        <f>M17</f>
        <v>38085.800000000003</v>
      </c>
      <c r="N28" s="1509"/>
      <c r="O28" s="1508">
        <f>O17</f>
        <v>38085.800000000003</v>
      </c>
      <c r="P28" s="1510"/>
    </row>
    <row r="29" spans="1:16" ht="32.85" customHeight="1" x14ac:dyDescent="0.3">
      <c r="A29" s="1511" t="s">
        <v>64</v>
      </c>
      <c r="B29" s="1512"/>
      <c r="C29" s="153">
        <v>297</v>
      </c>
      <c r="D29" s="87">
        <v>1</v>
      </c>
      <c r="E29" s="87">
        <v>4</v>
      </c>
      <c r="F29" s="87">
        <v>14</v>
      </c>
      <c r="G29" s="1513">
        <f>G30+G31</f>
        <v>4854.6000000000004</v>
      </c>
      <c r="H29" s="1514"/>
      <c r="I29" s="111">
        <f>I30+I31</f>
        <v>4692.4000000000005</v>
      </c>
      <c r="J29" s="153">
        <f>M54</f>
        <v>3100</v>
      </c>
      <c r="K29" s="1515">
        <f>N54</f>
        <v>3100</v>
      </c>
      <c r="L29" s="1516"/>
      <c r="M29" s="1515">
        <f>O54</f>
        <v>3100</v>
      </c>
      <c r="N29" s="1516"/>
      <c r="O29" s="1515">
        <f>P54</f>
        <v>3100</v>
      </c>
      <c r="P29" s="1517"/>
    </row>
    <row r="30" spans="1:16" ht="33" customHeight="1" x14ac:dyDescent="0.3">
      <c r="A30" s="1518" t="s">
        <v>312</v>
      </c>
      <c r="B30" s="1519"/>
      <c r="C30" s="153"/>
      <c r="D30" s="87"/>
      <c r="E30" s="87"/>
      <c r="F30" s="87"/>
      <c r="G30" s="1513">
        <f>K55</f>
        <v>4937.1000000000004</v>
      </c>
      <c r="H30" s="1514"/>
      <c r="I30" s="111">
        <f>L55</f>
        <v>4858.1000000000004</v>
      </c>
      <c r="J30" s="111">
        <f>M55</f>
        <v>3100</v>
      </c>
      <c r="K30" s="1515">
        <f>N55</f>
        <v>3100</v>
      </c>
      <c r="L30" s="1516"/>
      <c r="M30" s="1515">
        <f>O55</f>
        <v>3100</v>
      </c>
      <c r="N30" s="1516"/>
      <c r="O30" s="1515">
        <f>P55</f>
        <v>3100</v>
      </c>
      <c r="P30" s="1517"/>
    </row>
    <row r="31" spans="1:16" ht="28.5" customHeight="1" x14ac:dyDescent="0.3">
      <c r="A31" s="1518" t="s">
        <v>313</v>
      </c>
      <c r="B31" s="1519"/>
      <c r="C31" s="153"/>
      <c r="D31" s="87"/>
      <c r="E31" s="87"/>
      <c r="F31" s="87"/>
      <c r="G31" s="1513">
        <v>-82.5</v>
      </c>
      <c r="H31" s="1514"/>
      <c r="I31" s="111">
        <v>-165.7</v>
      </c>
      <c r="J31" s="35"/>
      <c r="K31" s="1515"/>
      <c r="L31" s="1516"/>
      <c r="M31" s="1515"/>
      <c r="N31" s="1516"/>
      <c r="O31" s="1515"/>
      <c r="P31" s="1517"/>
    </row>
    <row r="32" spans="1:16" ht="18.75" customHeight="1" x14ac:dyDescent="0.3">
      <c r="A32" s="1520"/>
      <c r="B32" s="1516"/>
      <c r="C32" s="153"/>
      <c r="D32" s="87"/>
      <c r="E32" s="87"/>
      <c r="F32" s="87"/>
      <c r="G32" s="1513"/>
      <c r="H32" s="1514"/>
      <c r="I32" s="111"/>
      <c r="J32" s="35"/>
      <c r="K32" s="1515"/>
      <c r="L32" s="1516"/>
      <c r="M32" s="1515"/>
      <c r="N32" s="1516"/>
      <c r="O32" s="1515"/>
      <c r="P32" s="1517"/>
    </row>
    <row r="33" spans="1:16" ht="32.85" customHeight="1" x14ac:dyDescent="0.3">
      <c r="A33" s="1511" t="s">
        <v>65</v>
      </c>
      <c r="B33" s="1512"/>
      <c r="C33" s="153"/>
      <c r="D33" s="87"/>
      <c r="E33" s="87"/>
      <c r="F33" s="87"/>
      <c r="G33" s="1513"/>
      <c r="H33" s="1514"/>
      <c r="I33" s="111"/>
      <c r="J33" s="35"/>
      <c r="K33" s="1521"/>
      <c r="L33" s="1522"/>
      <c r="M33" s="1515"/>
      <c r="N33" s="1516"/>
      <c r="O33" s="1515"/>
      <c r="P33" s="1517"/>
    </row>
    <row r="34" spans="1:16" ht="21.75" customHeight="1" x14ac:dyDescent="0.3">
      <c r="A34" s="1523"/>
      <c r="B34" s="1524"/>
      <c r="C34" s="153"/>
      <c r="D34" s="87"/>
      <c r="E34" s="87"/>
      <c r="F34" s="87"/>
      <c r="G34" s="1513"/>
      <c r="H34" s="1514"/>
      <c r="I34" s="111"/>
      <c r="J34" s="35"/>
      <c r="K34" s="1515"/>
      <c r="L34" s="1516"/>
      <c r="M34" s="1515"/>
      <c r="N34" s="1516"/>
      <c r="O34" s="1515"/>
      <c r="P34" s="1517"/>
    </row>
    <row r="35" spans="1:16" ht="19.2" customHeight="1" x14ac:dyDescent="0.3">
      <c r="A35" s="1520"/>
      <c r="B35" s="1516"/>
      <c r="C35" s="153"/>
      <c r="D35" s="87"/>
      <c r="E35" s="87"/>
      <c r="F35" s="87"/>
      <c r="G35" s="1513"/>
      <c r="H35" s="1514"/>
      <c r="I35" s="111"/>
      <c r="J35" s="35"/>
      <c r="K35" s="1515"/>
      <c r="L35" s="1516"/>
      <c r="M35" s="1515"/>
      <c r="N35" s="1516"/>
      <c r="O35" s="1515"/>
      <c r="P35" s="1517"/>
    </row>
    <row r="36" spans="1:16" ht="19.2" customHeight="1" x14ac:dyDescent="0.3">
      <c r="A36" s="1520"/>
      <c r="B36" s="1516"/>
      <c r="C36" s="153"/>
      <c r="D36" s="87"/>
      <c r="E36" s="87"/>
      <c r="F36" s="87"/>
      <c r="G36" s="1513"/>
      <c r="H36" s="1514"/>
      <c r="I36" s="111"/>
      <c r="J36" s="35"/>
      <c r="K36" s="1515"/>
      <c r="L36" s="1516"/>
      <c r="M36" s="1515"/>
      <c r="N36" s="1516"/>
      <c r="O36" s="1515"/>
      <c r="P36" s="1517"/>
    </row>
    <row r="37" spans="1:16" ht="49.8" customHeight="1" thickBot="1" x14ac:dyDescent="0.35">
      <c r="A37" s="1540" t="s">
        <v>66</v>
      </c>
      <c r="B37" s="1541"/>
      <c r="C37" s="154">
        <v>1</v>
      </c>
      <c r="D37" s="155"/>
      <c r="E37" s="155"/>
      <c r="F37" s="155"/>
      <c r="G37" s="1542">
        <f>G28-G29</f>
        <v>9726.5999999999967</v>
      </c>
      <c r="H37" s="1543"/>
      <c r="I37" s="156">
        <f>I28-I29</f>
        <v>9396.7000000000007</v>
      </c>
      <c r="J37" s="156">
        <f>J28-J29</f>
        <v>32776.1</v>
      </c>
      <c r="K37" s="1542">
        <f>K28-K29</f>
        <v>34985.800000000003</v>
      </c>
      <c r="L37" s="1543"/>
      <c r="M37" s="1542">
        <f>M28-M29</f>
        <v>34985.800000000003</v>
      </c>
      <c r="N37" s="1543"/>
      <c r="O37" s="1542">
        <f>O28-O29</f>
        <v>34985.800000000003</v>
      </c>
      <c r="P37" s="1544"/>
    </row>
    <row r="38" spans="1:16" ht="20.85" customHeight="1" x14ac:dyDescent="0.3">
      <c r="A38" s="157"/>
      <c r="B38" s="158"/>
      <c r="G38" s="131"/>
      <c r="H38" s="131"/>
      <c r="I38" s="131"/>
      <c r="K38" s="158"/>
      <c r="L38" s="158"/>
      <c r="M38" s="158"/>
      <c r="N38" s="158"/>
      <c r="O38" s="158"/>
      <c r="P38" s="158"/>
    </row>
    <row r="39" spans="1:16" ht="17.55" customHeight="1" thickBot="1" x14ac:dyDescent="0.35">
      <c r="A39" s="1525" t="s">
        <v>314</v>
      </c>
      <c r="B39" s="1526"/>
      <c r="C39" s="1526"/>
      <c r="D39" s="1526"/>
      <c r="E39" s="1526"/>
      <c r="F39" s="1526"/>
      <c r="G39" s="1526"/>
      <c r="H39" s="1526"/>
      <c r="I39" s="1526"/>
      <c r="J39" s="1526"/>
      <c r="K39" s="1526"/>
      <c r="L39" s="1526"/>
      <c r="M39" s="1526"/>
      <c r="N39" s="1526"/>
      <c r="O39" s="1526"/>
      <c r="P39" s="1527"/>
    </row>
    <row r="40" spans="1:16" ht="25.2" customHeight="1" x14ac:dyDescent="0.3">
      <c r="A40" s="1528" t="s">
        <v>1</v>
      </c>
      <c r="B40" s="1529"/>
      <c r="C40" s="1529"/>
      <c r="D40" s="1532" t="s">
        <v>0</v>
      </c>
      <c r="E40" s="1533"/>
      <c r="F40" s="1534"/>
      <c r="G40" s="1532" t="s">
        <v>315</v>
      </c>
      <c r="H40" s="1533"/>
      <c r="I40" s="1533"/>
      <c r="J40" s="1534"/>
      <c r="K40" s="1532" t="s">
        <v>69</v>
      </c>
      <c r="L40" s="1533"/>
      <c r="M40" s="1534"/>
      <c r="N40" s="1532" t="s">
        <v>316</v>
      </c>
      <c r="O40" s="1533"/>
      <c r="P40" s="1535"/>
    </row>
    <row r="41" spans="1:16" ht="64.2" customHeight="1" x14ac:dyDescent="0.3">
      <c r="A41" s="1530"/>
      <c r="B41" s="1531"/>
      <c r="C41" s="1531"/>
      <c r="D41" s="35" t="s">
        <v>35</v>
      </c>
      <c r="E41" s="1536" t="s">
        <v>53</v>
      </c>
      <c r="F41" s="1537"/>
      <c r="G41" s="1538" t="s">
        <v>50</v>
      </c>
      <c r="H41" s="1539"/>
      <c r="I41" s="159" t="s">
        <v>51</v>
      </c>
      <c r="J41" s="159" t="s">
        <v>52</v>
      </c>
      <c r="K41" s="159" t="s">
        <v>50</v>
      </c>
      <c r="L41" s="159" t="s">
        <v>51</v>
      </c>
      <c r="M41" s="159" t="s">
        <v>52</v>
      </c>
      <c r="N41" s="159" t="s">
        <v>50</v>
      </c>
      <c r="O41" s="159" t="s">
        <v>51</v>
      </c>
      <c r="P41" s="160" t="s">
        <v>52</v>
      </c>
    </row>
    <row r="42" spans="1:16" ht="20.85" customHeight="1" x14ac:dyDescent="0.3">
      <c r="A42" s="1453" t="s">
        <v>9</v>
      </c>
      <c r="B42" s="1454"/>
      <c r="C42" s="1455"/>
      <c r="D42" s="87"/>
      <c r="E42" s="1459"/>
      <c r="F42" s="1460"/>
      <c r="G42" s="1485">
        <f>G43</f>
        <v>38085.800000000003</v>
      </c>
      <c r="H42" s="1486"/>
      <c r="I42" s="35"/>
      <c r="J42" s="35"/>
      <c r="K42" s="146">
        <f>K43</f>
        <v>38085.800000000003</v>
      </c>
      <c r="L42" s="35"/>
      <c r="M42" s="35"/>
      <c r="N42" s="146">
        <f>N43</f>
        <v>38085.800000000003</v>
      </c>
      <c r="O42" s="35"/>
      <c r="P42" s="161"/>
    </row>
    <row r="43" spans="1:16" s="165" customFormat="1" ht="20.85" customHeight="1" x14ac:dyDescent="0.3">
      <c r="A43" s="1545" t="s">
        <v>54</v>
      </c>
      <c r="B43" s="1546"/>
      <c r="C43" s="1547"/>
      <c r="D43" s="162" t="s">
        <v>58</v>
      </c>
      <c r="E43" s="1548"/>
      <c r="F43" s="1549"/>
      <c r="G43" s="1550">
        <f>G46</f>
        <v>38085.800000000003</v>
      </c>
      <c r="H43" s="1551"/>
      <c r="I43" s="162"/>
      <c r="J43" s="162"/>
      <c r="K43" s="163">
        <f>K46</f>
        <v>38085.800000000003</v>
      </c>
      <c r="L43" s="162"/>
      <c r="M43" s="162"/>
      <c r="N43" s="163">
        <f>N46</f>
        <v>38085.800000000003</v>
      </c>
      <c r="O43" s="162"/>
      <c r="P43" s="164"/>
    </row>
    <row r="44" spans="1:16" s="165" customFormat="1" ht="20.85" customHeight="1" x14ac:dyDescent="0.3">
      <c r="A44" s="1545" t="s">
        <v>55</v>
      </c>
      <c r="B44" s="1546"/>
      <c r="C44" s="1547"/>
      <c r="D44" s="162" t="s">
        <v>59</v>
      </c>
      <c r="E44" s="1548"/>
      <c r="F44" s="1549"/>
      <c r="G44" s="1548"/>
      <c r="H44" s="1549"/>
      <c r="I44" s="162"/>
      <c r="J44" s="162"/>
      <c r="K44" s="162"/>
      <c r="L44" s="162"/>
      <c r="M44" s="162"/>
      <c r="N44" s="163"/>
      <c r="O44" s="162"/>
      <c r="P44" s="164"/>
    </row>
    <row r="45" spans="1:16" ht="20.85" customHeight="1" x14ac:dyDescent="0.3">
      <c r="A45" s="1453"/>
      <c r="B45" s="1454"/>
      <c r="C45" s="1455"/>
      <c r="D45" s="87"/>
      <c r="E45" s="1459"/>
      <c r="F45" s="1460"/>
      <c r="G45" s="1459"/>
      <c r="H45" s="1460"/>
      <c r="I45" s="35"/>
      <c r="J45" s="35"/>
      <c r="K45" s="35"/>
      <c r="L45" s="35"/>
      <c r="M45" s="35"/>
      <c r="N45" s="146"/>
      <c r="O45" s="35"/>
      <c r="P45" s="161"/>
    </row>
    <row r="46" spans="1:16" ht="20.85" customHeight="1" x14ac:dyDescent="0.3">
      <c r="A46" s="1453" t="s">
        <v>9</v>
      </c>
      <c r="B46" s="1454"/>
      <c r="C46" s="1455"/>
      <c r="D46" s="87"/>
      <c r="E46" s="1459">
        <v>2</v>
      </c>
      <c r="F46" s="1460"/>
      <c r="G46" s="1485">
        <f>G47+G48</f>
        <v>38085.800000000003</v>
      </c>
      <c r="H46" s="1486"/>
      <c r="I46" s="35"/>
      <c r="J46" s="35"/>
      <c r="K46" s="146">
        <f>K47+K48</f>
        <v>38085.800000000003</v>
      </c>
      <c r="L46" s="35"/>
      <c r="M46" s="35"/>
      <c r="N46" s="146">
        <f>N47+N48</f>
        <v>38085.800000000003</v>
      </c>
      <c r="O46" s="35"/>
      <c r="P46" s="161"/>
    </row>
    <row r="47" spans="1:16" s="165" customFormat="1" ht="20.85" customHeight="1" x14ac:dyDescent="0.3">
      <c r="A47" s="1545" t="s">
        <v>56</v>
      </c>
      <c r="B47" s="1546"/>
      <c r="C47" s="1547"/>
      <c r="D47" s="166"/>
      <c r="E47" s="1548"/>
      <c r="F47" s="1549"/>
      <c r="G47" s="1548">
        <f>K29</f>
        <v>3100</v>
      </c>
      <c r="H47" s="1549"/>
      <c r="I47" s="162"/>
      <c r="J47" s="162"/>
      <c r="K47" s="162">
        <f>M29</f>
        <v>3100</v>
      </c>
      <c r="L47" s="162"/>
      <c r="M47" s="162"/>
      <c r="N47" s="163">
        <f>O29</f>
        <v>3100</v>
      </c>
      <c r="O47" s="162"/>
      <c r="P47" s="164"/>
    </row>
    <row r="48" spans="1:16" s="165" customFormat="1" ht="20.85" customHeight="1" x14ac:dyDescent="0.3">
      <c r="A48" s="1545" t="s">
        <v>57</v>
      </c>
      <c r="B48" s="1546"/>
      <c r="C48" s="1547"/>
      <c r="D48" s="166"/>
      <c r="E48" s="1548"/>
      <c r="F48" s="1549"/>
      <c r="G48" s="1550">
        <f>K37</f>
        <v>34985.800000000003</v>
      </c>
      <c r="H48" s="1551"/>
      <c r="I48" s="162"/>
      <c r="J48" s="162"/>
      <c r="K48" s="163">
        <f>M37</f>
        <v>34985.800000000003</v>
      </c>
      <c r="L48" s="162"/>
      <c r="M48" s="162"/>
      <c r="N48" s="163">
        <f>O37</f>
        <v>34985.800000000003</v>
      </c>
      <c r="O48" s="162"/>
      <c r="P48" s="164"/>
    </row>
    <row r="49" spans="1:16" ht="20.85" customHeight="1" thickBot="1" x14ac:dyDescent="0.35">
      <c r="A49" s="1467"/>
      <c r="B49" s="1468"/>
      <c r="C49" s="1469"/>
      <c r="D49" s="155"/>
      <c r="E49" s="1470"/>
      <c r="F49" s="1472"/>
      <c r="G49" s="1470"/>
      <c r="H49" s="1472"/>
      <c r="I49" s="147"/>
      <c r="J49" s="147"/>
      <c r="K49" s="147"/>
      <c r="L49" s="147"/>
      <c r="M49" s="147"/>
      <c r="N49" s="147"/>
      <c r="O49" s="147"/>
      <c r="P49" s="137"/>
    </row>
    <row r="50" spans="1:16" ht="19.2" customHeight="1" x14ac:dyDescent="0.3"/>
    <row r="51" spans="1:16" ht="16.8" thickBot="1" x14ac:dyDescent="0.35">
      <c r="A51" s="1552" t="s">
        <v>317</v>
      </c>
      <c r="B51" s="1553"/>
      <c r="C51" s="1553"/>
      <c r="D51" s="1553"/>
      <c r="E51" s="1553"/>
      <c r="F51" s="1553"/>
      <c r="G51" s="1553"/>
      <c r="H51" s="1553"/>
      <c r="I51" s="1553"/>
      <c r="J51" s="1553"/>
      <c r="K51" s="1553"/>
      <c r="L51" s="1553"/>
      <c r="M51" s="1553"/>
      <c r="N51" s="1553"/>
      <c r="O51" s="1553"/>
      <c r="P51" s="1554"/>
    </row>
    <row r="52" spans="1:16" x14ac:dyDescent="0.3">
      <c r="A52" s="1528" t="s">
        <v>1</v>
      </c>
      <c r="B52" s="1529"/>
      <c r="C52" s="1532" t="s">
        <v>0</v>
      </c>
      <c r="D52" s="1533"/>
      <c r="E52" s="1533"/>
      <c r="F52" s="1533"/>
      <c r="G52" s="1533"/>
      <c r="H52" s="1534"/>
      <c r="I52" s="1555" t="s">
        <v>10</v>
      </c>
      <c r="J52" s="1497"/>
      <c r="K52" s="151">
        <v>2022</v>
      </c>
      <c r="L52" s="151">
        <v>2023</v>
      </c>
      <c r="M52" s="151">
        <v>2024</v>
      </c>
      <c r="N52" s="151">
        <v>2025</v>
      </c>
      <c r="O52" s="151">
        <v>2026</v>
      </c>
      <c r="P52" s="167">
        <v>2027</v>
      </c>
    </row>
    <row r="53" spans="1:16" ht="51.6" customHeight="1" x14ac:dyDescent="0.3">
      <c r="A53" s="1530"/>
      <c r="B53" s="1531"/>
      <c r="C53" s="144" t="s">
        <v>3</v>
      </c>
      <c r="D53" s="144" t="s">
        <v>4</v>
      </c>
      <c r="E53" s="144" t="s">
        <v>5</v>
      </c>
      <c r="F53" s="144" t="s">
        <v>6</v>
      </c>
      <c r="G53" s="144" t="s">
        <v>7</v>
      </c>
      <c r="H53" s="144" t="s">
        <v>8</v>
      </c>
      <c r="I53" s="1556"/>
      <c r="J53" s="1479"/>
      <c r="K53" s="159" t="s">
        <v>11</v>
      </c>
      <c r="L53" s="159" t="s">
        <v>11</v>
      </c>
      <c r="M53" s="159" t="s">
        <v>12</v>
      </c>
      <c r="N53" s="159" t="s">
        <v>13</v>
      </c>
      <c r="O53" s="159" t="s">
        <v>14</v>
      </c>
      <c r="P53" s="160" t="s">
        <v>14</v>
      </c>
    </row>
    <row r="54" spans="1:16" x14ac:dyDescent="0.3">
      <c r="A54" s="1462" t="s">
        <v>318</v>
      </c>
      <c r="B54" s="1464"/>
      <c r="C54" s="168" t="s">
        <v>319</v>
      </c>
      <c r="D54" s="124">
        <v>1</v>
      </c>
      <c r="E54" s="124"/>
      <c r="F54" s="124">
        <v>1</v>
      </c>
      <c r="G54" s="168" t="s">
        <v>320</v>
      </c>
      <c r="H54" s="87"/>
      <c r="I54" s="1521"/>
      <c r="J54" s="1522"/>
      <c r="K54" s="43">
        <f t="shared" ref="K54:P54" si="2">K55</f>
        <v>4937.1000000000004</v>
      </c>
      <c r="L54" s="43">
        <f t="shared" si="2"/>
        <v>4858.1000000000004</v>
      </c>
      <c r="M54" s="43">
        <f t="shared" si="2"/>
        <v>3100</v>
      </c>
      <c r="N54" s="43">
        <f t="shared" si="2"/>
        <v>3100</v>
      </c>
      <c r="O54" s="43">
        <f t="shared" si="2"/>
        <v>3100</v>
      </c>
      <c r="P54" s="169">
        <f t="shared" si="2"/>
        <v>3100</v>
      </c>
    </row>
    <row r="55" spans="1:16" ht="42" customHeight="1" x14ac:dyDescent="0.3">
      <c r="A55" s="1518" t="s">
        <v>312</v>
      </c>
      <c r="B55" s="1519"/>
      <c r="C55" s="170"/>
      <c r="D55" s="170"/>
      <c r="E55" s="87"/>
      <c r="F55" s="87"/>
      <c r="G55" s="87"/>
      <c r="H55" s="87">
        <v>142310</v>
      </c>
      <c r="I55" s="1515"/>
      <c r="J55" s="1516"/>
      <c r="K55" s="153">
        <v>4937.1000000000004</v>
      </c>
      <c r="L55" s="153">
        <v>4858.1000000000004</v>
      </c>
      <c r="M55" s="87">
        <v>3100</v>
      </c>
      <c r="N55" s="87">
        <v>3100</v>
      </c>
      <c r="O55" s="87">
        <v>3100</v>
      </c>
      <c r="P55" s="171">
        <v>3100</v>
      </c>
    </row>
    <row r="56" spans="1:16" ht="22.8" customHeight="1" x14ac:dyDescent="0.3">
      <c r="A56" s="1523"/>
      <c r="B56" s="1524"/>
      <c r="C56" s="87"/>
      <c r="D56" s="87"/>
      <c r="E56" s="87"/>
      <c r="F56" s="87"/>
      <c r="G56" s="87"/>
      <c r="H56" s="87"/>
      <c r="I56" s="1515"/>
      <c r="J56" s="1516"/>
      <c r="K56" s="35"/>
      <c r="L56" s="35"/>
      <c r="M56" s="87"/>
      <c r="N56" s="87"/>
      <c r="O56" s="87"/>
      <c r="P56" s="171"/>
    </row>
    <row r="57" spans="1:16" ht="23.85" customHeight="1" x14ac:dyDescent="0.3">
      <c r="A57" s="1520"/>
      <c r="B57" s="1516"/>
      <c r="C57" s="87"/>
      <c r="D57" s="87"/>
      <c r="E57" s="87"/>
      <c r="F57" s="87"/>
      <c r="G57" s="87"/>
      <c r="H57" s="87"/>
      <c r="I57" s="1515"/>
      <c r="J57" s="1516"/>
      <c r="K57" s="35"/>
      <c r="L57" s="35"/>
      <c r="M57" s="87"/>
      <c r="N57" s="87"/>
      <c r="O57" s="87"/>
      <c r="P57" s="171"/>
    </row>
    <row r="58" spans="1:16" ht="23.85" customHeight="1" x14ac:dyDescent="0.3">
      <c r="A58" s="1520"/>
      <c r="B58" s="1516"/>
      <c r="C58" s="87"/>
      <c r="D58" s="87"/>
      <c r="E58" s="87"/>
      <c r="F58" s="87"/>
      <c r="G58" s="87"/>
      <c r="H58" s="87"/>
      <c r="I58" s="1515"/>
      <c r="J58" s="1516"/>
      <c r="K58" s="35"/>
      <c r="L58" s="35"/>
      <c r="M58" s="87"/>
      <c r="N58" s="87"/>
      <c r="O58" s="87"/>
      <c r="P58" s="171"/>
    </row>
    <row r="59" spans="1:16" ht="23.85" customHeight="1" thickBot="1" x14ac:dyDescent="0.35">
      <c r="A59" s="1559"/>
      <c r="B59" s="1560"/>
      <c r="C59" s="155"/>
      <c r="D59" s="155"/>
      <c r="E59" s="155"/>
      <c r="F59" s="155"/>
      <c r="G59" s="155"/>
      <c r="H59" s="155"/>
      <c r="I59" s="1561"/>
      <c r="J59" s="1560"/>
      <c r="K59" s="147"/>
      <c r="L59" s="147"/>
      <c r="M59" s="155"/>
      <c r="N59" s="155"/>
      <c r="O59" s="155"/>
      <c r="P59" s="172"/>
    </row>
    <row r="60" spans="1:16" x14ac:dyDescent="0.3">
      <c r="A60" s="1498"/>
      <c r="B60" s="1499"/>
    </row>
    <row r="61" spans="1:16" ht="16.2" thickBot="1" x14ac:dyDescent="0.35">
      <c r="A61" s="1552" t="s">
        <v>15</v>
      </c>
      <c r="B61" s="1553"/>
      <c r="C61" s="1553"/>
      <c r="D61" s="1553"/>
      <c r="E61" s="1553"/>
      <c r="F61" s="1553"/>
      <c r="G61" s="1553"/>
      <c r="H61" s="1553"/>
      <c r="I61" s="1553"/>
      <c r="J61" s="1553"/>
      <c r="K61" s="1553"/>
      <c r="L61" s="1553"/>
      <c r="M61" s="1553"/>
      <c r="N61" s="1553"/>
      <c r="O61" s="1553"/>
      <c r="P61" s="1554"/>
    </row>
    <row r="62" spans="1:16" ht="21.6" customHeight="1" x14ac:dyDescent="0.3">
      <c r="A62" s="1449"/>
      <c r="B62" s="1451"/>
      <c r="C62" s="1452"/>
      <c r="D62" s="1450"/>
      <c r="E62" s="1450"/>
      <c r="F62" s="1450"/>
      <c r="G62" s="1450"/>
      <c r="H62" s="1450"/>
      <c r="I62" s="1450"/>
      <c r="J62" s="1450"/>
      <c r="K62" s="1450"/>
      <c r="L62" s="1450"/>
      <c r="M62" s="1450"/>
      <c r="N62" s="1451"/>
      <c r="O62" s="1498" t="s">
        <v>0</v>
      </c>
      <c r="P62" s="1557"/>
    </row>
    <row r="63" spans="1:16" ht="21.6" customHeight="1" x14ac:dyDescent="0.3">
      <c r="A63" s="1453" t="s">
        <v>16</v>
      </c>
      <c r="B63" s="1455"/>
      <c r="C63" s="1558" t="s">
        <v>318</v>
      </c>
      <c r="D63" s="1454"/>
      <c r="E63" s="1454"/>
      <c r="F63" s="1454"/>
      <c r="G63" s="1454"/>
      <c r="H63" s="1454"/>
      <c r="I63" s="1454"/>
      <c r="J63" s="1454"/>
      <c r="K63" s="1454"/>
      <c r="L63" s="1454"/>
      <c r="M63" s="1454"/>
      <c r="N63" s="1455"/>
      <c r="O63" s="1515">
        <v>452</v>
      </c>
      <c r="P63" s="1517"/>
    </row>
    <row r="64" spans="1:16" ht="21.6" customHeight="1" x14ac:dyDescent="0.3">
      <c r="A64" s="1453" t="s">
        <v>17</v>
      </c>
      <c r="B64" s="1455"/>
      <c r="C64" s="1558" t="s">
        <v>321</v>
      </c>
      <c r="D64" s="1454"/>
      <c r="E64" s="1454"/>
      <c r="F64" s="1454"/>
      <c r="G64" s="1454"/>
      <c r="H64" s="1454"/>
      <c r="I64" s="1454"/>
      <c r="J64" s="1454"/>
      <c r="K64" s="1454"/>
      <c r="L64" s="1454"/>
      <c r="M64" s="1454"/>
      <c r="N64" s="1455"/>
      <c r="O64" s="1515">
        <v>64</v>
      </c>
      <c r="P64" s="1517"/>
    </row>
    <row r="65" spans="1:16" ht="21.6" customHeight="1" thickBot="1" x14ac:dyDescent="0.35">
      <c r="A65" s="1467" t="s">
        <v>18</v>
      </c>
      <c r="B65" s="1469"/>
      <c r="C65" s="1473" t="s">
        <v>322</v>
      </c>
      <c r="D65" s="1468"/>
      <c r="E65" s="1468"/>
      <c r="F65" s="1468"/>
      <c r="G65" s="1468"/>
      <c r="H65" s="1468"/>
      <c r="I65" s="1468"/>
      <c r="J65" s="1468"/>
      <c r="K65" s="1468"/>
      <c r="L65" s="1468"/>
      <c r="M65" s="1468"/>
      <c r="N65" s="1469"/>
      <c r="O65" s="1573" t="s">
        <v>323</v>
      </c>
      <c r="P65" s="1574"/>
    </row>
    <row r="66" spans="1:16" x14ac:dyDescent="0.3">
      <c r="A66" s="173"/>
      <c r="B66" s="174"/>
      <c r="C66" s="174"/>
      <c r="D66" s="174"/>
      <c r="E66" s="174"/>
      <c r="F66" s="174"/>
      <c r="G66" s="174"/>
      <c r="H66" s="174"/>
      <c r="I66" s="174"/>
      <c r="J66" s="174"/>
      <c r="K66" s="174"/>
      <c r="L66" s="174"/>
      <c r="M66" s="174"/>
      <c r="N66" s="174"/>
      <c r="O66" s="174"/>
      <c r="P66" s="174"/>
    </row>
    <row r="67" spans="1:16" s="174" customFormat="1" ht="27" customHeight="1" thickBot="1" x14ac:dyDescent="0.35">
      <c r="A67" s="1562" t="s">
        <v>282</v>
      </c>
      <c r="B67" s="1563"/>
      <c r="C67" s="1563"/>
      <c r="D67" s="1563"/>
      <c r="E67" s="1563"/>
      <c r="F67" s="1563"/>
      <c r="G67" s="1563"/>
      <c r="H67" s="1563"/>
      <c r="I67" s="1563"/>
      <c r="J67" s="1563"/>
      <c r="K67" s="1563"/>
      <c r="L67" s="1563"/>
      <c r="M67" s="1563"/>
      <c r="N67" s="1563"/>
      <c r="O67" s="1563"/>
      <c r="P67" s="1564"/>
    </row>
    <row r="68" spans="1:16" s="174" customFormat="1" ht="20.25" customHeight="1" x14ac:dyDescent="0.3">
      <c r="A68" s="1422" t="s">
        <v>21</v>
      </c>
      <c r="B68" s="1423"/>
      <c r="C68" s="1424"/>
      <c r="D68" s="1565" t="s">
        <v>682</v>
      </c>
      <c r="E68" s="1423"/>
      <c r="F68" s="1423"/>
      <c r="G68" s="1423"/>
      <c r="H68" s="1423"/>
      <c r="I68" s="1423"/>
      <c r="J68" s="1423"/>
      <c r="K68" s="1423"/>
      <c r="L68" s="1423"/>
      <c r="M68" s="1423"/>
      <c r="N68" s="1423"/>
      <c r="O68" s="1423"/>
      <c r="P68" s="1566"/>
    </row>
    <row r="69" spans="1:16" s="174" customFormat="1" ht="54.75" customHeight="1" x14ac:dyDescent="0.3">
      <c r="A69" s="1425" t="s">
        <v>237</v>
      </c>
      <c r="B69" s="1200"/>
      <c r="C69" s="1201"/>
      <c r="D69" s="1196" t="s">
        <v>683</v>
      </c>
      <c r="E69" s="1198"/>
      <c r="F69" s="1198"/>
      <c r="G69" s="1198"/>
      <c r="H69" s="1198"/>
      <c r="I69" s="1198"/>
      <c r="J69" s="1198"/>
      <c r="K69" s="1198"/>
      <c r="L69" s="1198"/>
      <c r="M69" s="1198"/>
      <c r="N69" s="1198"/>
      <c r="O69" s="1198"/>
      <c r="P69" s="1567"/>
    </row>
    <row r="70" spans="1:16" s="174" customFormat="1" ht="66.3" customHeight="1" thickBot="1" x14ac:dyDescent="0.35">
      <c r="A70" s="1568" t="s">
        <v>23</v>
      </c>
      <c r="B70" s="1569"/>
      <c r="C70" s="1570"/>
      <c r="D70" s="1571" t="s">
        <v>324</v>
      </c>
      <c r="E70" s="1571"/>
      <c r="F70" s="1571"/>
      <c r="G70" s="1571"/>
      <c r="H70" s="1571"/>
      <c r="I70" s="1571"/>
      <c r="J70" s="1571"/>
      <c r="K70" s="1571"/>
      <c r="L70" s="1571"/>
      <c r="M70" s="1571"/>
      <c r="N70" s="1571"/>
      <c r="O70" s="1571"/>
      <c r="P70" s="1572"/>
    </row>
    <row r="71" spans="1:16" s="174" customFormat="1" x14ac:dyDescent="0.3">
      <c r="A71" s="693"/>
      <c r="B71" s="694"/>
      <c r="C71" s="694"/>
      <c r="D71" s="694"/>
      <c r="E71" s="694"/>
      <c r="F71" s="694"/>
      <c r="G71" s="694"/>
      <c r="H71" s="694"/>
      <c r="I71" s="694"/>
      <c r="J71" s="694"/>
      <c r="K71" s="694"/>
      <c r="L71" s="694"/>
      <c r="M71" s="694"/>
      <c r="N71" s="694"/>
      <c r="O71" s="694"/>
      <c r="P71" s="694"/>
    </row>
    <row r="72" spans="1:16" s="174" customFormat="1" ht="16.2" thickBot="1" x14ac:dyDescent="0.35">
      <c r="A72" s="1581" t="s">
        <v>20</v>
      </c>
      <c r="B72" s="1582"/>
      <c r="C72" s="1582"/>
      <c r="D72" s="1582"/>
      <c r="E72" s="1582"/>
      <c r="F72" s="1582"/>
      <c r="G72" s="1582"/>
      <c r="H72" s="1582"/>
      <c r="I72" s="1582"/>
      <c r="J72" s="1582"/>
      <c r="K72" s="1582"/>
      <c r="L72" s="1582"/>
      <c r="M72" s="1582"/>
      <c r="N72" s="1582"/>
      <c r="O72" s="1582"/>
      <c r="P72" s="1583"/>
    </row>
    <row r="73" spans="1:16" s="174" customFormat="1" ht="24" customHeight="1" x14ac:dyDescent="0.3">
      <c r="A73" s="1584" t="s">
        <v>24</v>
      </c>
      <c r="B73" s="1586" t="s">
        <v>0</v>
      </c>
      <c r="C73" s="1588" t="s">
        <v>1</v>
      </c>
      <c r="D73" s="1589"/>
      <c r="E73" s="1589"/>
      <c r="F73" s="1589"/>
      <c r="G73" s="1589"/>
      <c r="H73" s="1589"/>
      <c r="I73" s="1590"/>
      <c r="J73" s="1594" t="s">
        <v>28</v>
      </c>
      <c r="K73" s="695">
        <v>2022</v>
      </c>
      <c r="L73" s="695">
        <v>2023</v>
      </c>
      <c r="M73" s="695">
        <v>2024</v>
      </c>
      <c r="N73" s="695">
        <v>2025</v>
      </c>
      <c r="O73" s="695">
        <v>2026</v>
      </c>
      <c r="P73" s="696">
        <v>2027</v>
      </c>
    </row>
    <row r="74" spans="1:16" s="174" customFormat="1" ht="55.2" customHeight="1" x14ac:dyDescent="0.3">
      <c r="A74" s="1585"/>
      <c r="B74" s="1587"/>
      <c r="C74" s="1591"/>
      <c r="D74" s="1592"/>
      <c r="E74" s="1592"/>
      <c r="F74" s="1592"/>
      <c r="G74" s="1592"/>
      <c r="H74" s="1592"/>
      <c r="I74" s="1593"/>
      <c r="J74" s="1595"/>
      <c r="K74" s="681" t="s">
        <v>11</v>
      </c>
      <c r="L74" s="681" t="s">
        <v>11</v>
      </c>
      <c r="M74" s="681" t="s">
        <v>12</v>
      </c>
      <c r="N74" s="681" t="s">
        <v>13</v>
      </c>
      <c r="O74" s="681" t="s">
        <v>14</v>
      </c>
      <c r="P74" s="697" t="s">
        <v>14</v>
      </c>
    </row>
    <row r="75" spans="1:16" s="174" customFormat="1" ht="55.2" customHeight="1" x14ac:dyDescent="0.3">
      <c r="A75" s="698" t="s">
        <v>25</v>
      </c>
      <c r="B75" s="175" t="s">
        <v>179</v>
      </c>
      <c r="C75" s="1596" t="s">
        <v>325</v>
      </c>
      <c r="D75" s="1597"/>
      <c r="E75" s="1597"/>
      <c r="F75" s="1597"/>
      <c r="G75" s="1597"/>
      <c r="H75" s="1597"/>
      <c r="I75" s="1598"/>
      <c r="J75" s="176" t="s">
        <v>326</v>
      </c>
      <c r="K75" s="177">
        <v>43</v>
      </c>
      <c r="L75" s="176">
        <v>47.6</v>
      </c>
      <c r="M75" s="177">
        <v>35</v>
      </c>
      <c r="N75" s="177">
        <v>35</v>
      </c>
      <c r="O75" s="177">
        <v>35</v>
      </c>
      <c r="P75" s="699">
        <v>35</v>
      </c>
    </row>
    <row r="76" spans="1:16" s="174" customFormat="1" ht="36.75" customHeight="1" x14ac:dyDescent="0.3">
      <c r="A76" s="1575" t="s">
        <v>327</v>
      </c>
      <c r="B76" s="176" t="s">
        <v>186</v>
      </c>
      <c r="C76" s="1578" t="s">
        <v>328</v>
      </c>
      <c r="D76" s="1579"/>
      <c r="E76" s="1579"/>
      <c r="F76" s="1579"/>
      <c r="G76" s="1579"/>
      <c r="H76" s="1579"/>
      <c r="I76" s="1580"/>
      <c r="J76" s="176" t="s">
        <v>329</v>
      </c>
      <c r="K76" s="176">
        <v>168</v>
      </c>
      <c r="L76" s="176">
        <v>135</v>
      </c>
      <c r="M76" s="176">
        <v>120</v>
      </c>
      <c r="N76" s="176">
        <v>120</v>
      </c>
      <c r="O76" s="176">
        <v>120</v>
      </c>
      <c r="P76" s="700">
        <v>120</v>
      </c>
    </row>
    <row r="77" spans="1:16" s="174" customFormat="1" ht="36.75" customHeight="1" x14ac:dyDescent="0.3">
      <c r="A77" s="1576"/>
      <c r="B77" s="176" t="s">
        <v>108</v>
      </c>
      <c r="C77" s="1578" t="s">
        <v>330</v>
      </c>
      <c r="D77" s="1579"/>
      <c r="E77" s="1579"/>
      <c r="F77" s="1579"/>
      <c r="G77" s="1579"/>
      <c r="H77" s="1579"/>
      <c r="I77" s="1580"/>
      <c r="J77" s="178" t="s">
        <v>331</v>
      </c>
      <c r="K77" s="176">
        <v>168</v>
      </c>
      <c r="L77" s="176">
        <v>132</v>
      </c>
      <c r="M77" s="176">
        <v>110</v>
      </c>
      <c r="N77" s="176">
        <v>110</v>
      </c>
      <c r="O77" s="176">
        <v>110</v>
      </c>
      <c r="P77" s="700">
        <v>110</v>
      </c>
    </row>
    <row r="78" spans="1:16" s="174" customFormat="1" ht="28.5" customHeight="1" x14ac:dyDescent="0.3">
      <c r="A78" s="1576"/>
      <c r="B78" s="176" t="s">
        <v>189</v>
      </c>
      <c r="C78" s="1578" t="s">
        <v>332</v>
      </c>
      <c r="D78" s="1579"/>
      <c r="E78" s="1579"/>
      <c r="F78" s="1579"/>
      <c r="G78" s="1579"/>
      <c r="H78" s="1579"/>
      <c r="I78" s="1580"/>
      <c r="J78" s="176" t="s">
        <v>288</v>
      </c>
      <c r="K78" s="176">
        <v>1583</v>
      </c>
      <c r="L78" s="176">
        <v>1625</v>
      </c>
      <c r="M78" s="176">
        <v>1500</v>
      </c>
      <c r="N78" s="176">
        <v>1600</v>
      </c>
      <c r="O78" s="176">
        <v>1700</v>
      </c>
      <c r="P78" s="701">
        <v>2500</v>
      </c>
    </row>
    <row r="79" spans="1:16" s="174" customFormat="1" ht="27.15" customHeight="1" x14ac:dyDescent="0.3">
      <c r="A79" s="1576"/>
      <c r="B79" s="176" t="s">
        <v>109</v>
      </c>
      <c r="C79" s="1578" t="s">
        <v>333</v>
      </c>
      <c r="D79" s="1579"/>
      <c r="E79" s="1579"/>
      <c r="F79" s="1579"/>
      <c r="G79" s="1579"/>
      <c r="H79" s="1579"/>
      <c r="I79" s="1580"/>
      <c r="J79" s="176" t="s">
        <v>288</v>
      </c>
      <c r="K79" s="176">
        <v>0</v>
      </c>
      <c r="L79" s="176">
        <v>0</v>
      </c>
      <c r="M79" s="176">
        <v>0</v>
      </c>
      <c r="N79" s="176">
        <v>1012</v>
      </c>
      <c r="O79" s="176">
        <v>1012</v>
      </c>
      <c r="P79" s="702">
        <v>1012</v>
      </c>
    </row>
    <row r="80" spans="1:16" s="174" customFormat="1" ht="23.1" customHeight="1" x14ac:dyDescent="0.3">
      <c r="A80" s="1576"/>
      <c r="B80" s="176" t="s">
        <v>111</v>
      </c>
      <c r="C80" s="1578" t="s">
        <v>334</v>
      </c>
      <c r="D80" s="1579"/>
      <c r="E80" s="1579"/>
      <c r="F80" s="1579"/>
      <c r="G80" s="1579"/>
      <c r="H80" s="1579"/>
      <c r="I80" s="1580"/>
      <c r="J80" s="176" t="s">
        <v>288</v>
      </c>
      <c r="K80" s="176">
        <v>0</v>
      </c>
      <c r="L80" s="176">
        <v>0</v>
      </c>
      <c r="M80" s="176">
        <v>0</v>
      </c>
      <c r="N80" s="176">
        <v>40</v>
      </c>
      <c r="O80" s="176">
        <v>40</v>
      </c>
      <c r="P80" s="700">
        <v>40</v>
      </c>
    </row>
    <row r="81" spans="1:16" s="174" customFormat="1" ht="26.1" customHeight="1" x14ac:dyDescent="0.3">
      <c r="A81" s="1577"/>
      <c r="B81" s="176" t="s">
        <v>113</v>
      </c>
      <c r="C81" s="1578" t="s">
        <v>335</v>
      </c>
      <c r="D81" s="1579"/>
      <c r="E81" s="1579"/>
      <c r="F81" s="1579"/>
      <c r="G81" s="1579"/>
      <c r="H81" s="1579"/>
      <c r="I81" s="1580"/>
      <c r="J81" s="176" t="s">
        <v>288</v>
      </c>
      <c r="K81" s="176">
        <v>2295</v>
      </c>
      <c r="L81" s="179">
        <v>2336</v>
      </c>
      <c r="M81" s="179">
        <v>1750</v>
      </c>
      <c r="N81" s="176">
        <v>1750</v>
      </c>
      <c r="O81" s="176">
        <v>1750</v>
      </c>
      <c r="P81" s="703">
        <v>1750</v>
      </c>
    </row>
    <row r="82" spans="1:16" s="174" customFormat="1" ht="45.6" customHeight="1" x14ac:dyDescent="0.3">
      <c r="A82" s="704" t="s">
        <v>336</v>
      </c>
      <c r="B82" s="176" t="s">
        <v>194</v>
      </c>
      <c r="C82" s="1578" t="s">
        <v>337</v>
      </c>
      <c r="D82" s="1579"/>
      <c r="E82" s="1579"/>
      <c r="F82" s="1579"/>
      <c r="G82" s="1579"/>
      <c r="H82" s="1579"/>
      <c r="I82" s="1580"/>
      <c r="J82" s="176" t="s">
        <v>338</v>
      </c>
      <c r="K82" s="176">
        <v>0</v>
      </c>
      <c r="L82" s="179">
        <v>0</v>
      </c>
      <c r="M82" s="176">
        <v>2380</v>
      </c>
      <c r="N82" s="176">
        <v>2380</v>
      </c>
      <c r="O82" s="176">
        <v>2500</v>
      </c>
      <c r="P82" s="703">
        <v>2500</v>
      </c>
    </row>
    <row r="83" spans="1:16" ht="19.95" customHeight="1" x14ac:dyDescent="0.3"/>
    <row r="84" spans="1:16" ht="16.8" thickBot="1" x14ac:dyDescent="0.35">
      <c r="A84" s="1552" t="s">
        <v>339</v>
      </c>
      <c r="B84" s="1553"/>
      <c r="C84" s="1553"/>
      <c r="D84" s="1553"/>
      <c r="E84" s="1553"/>
      <c r="F84" s="1553"/>
      <c r="G84" s="1553"/>
      <c r="H84" s="1553"/>
      <c r="I84" s="1553"/>
      <c r="J84" s="1553"/>
      <c r="K84" s="1553"/>
      <c r="L84" s="1553"/>
      <c r="M84" s="1553"/>
      <c r="N84" s="1553"/>
      <c r="O84" s="1553"/>
      <c r="P84" s="1554"/>
    </row>
    <row r="85" spans="1:16" x14ac:dyDescent="0.3">
      <c r="A85" s="1496" t="s">
        <v>1</v>
      </c>
      <c r="B85" s="1599"/>
      <c r="C85" s="1599"/>
      <c r="D85" s="1497"/>
      <c r="E85" s="1532" t="s">
        <v>0</v>
      </c>
      <c r="F85" s="1534"/>
      <c r="G85" s="1532">
        <v>2022</v>
      </c>
      <c r="H85" s="1534"/>
      <c r="I85" s="180">
        <v>2023</v>
      </c>
      <c r="J85" s="180">
        <v>2024</v>
      </c>
      <c r="K85" s="1498">
        <v>2025</v>
      </c>
      <c r="L85" s="1500"/>
      <c r="M85" s="1498">
        <v>2026</v>
      </c>
      <c r="N85" s="1500"/>
      <c r="O85" s="1498">
        <v>2027</v>
      </c>
      <c r="P85" s="1557"/>
    </row>
    <row r="86" spans="1:16" x14ac:dyDescent="0.3">
      <c r="A86" s="1477"/>
      <c r="B86" s="1478"/>
      <c r="C86" s="1478"/>
      <c r="D86" s="1479"/>
      <c r="E86" s="35" t="s">
        <v>38</v>
      </c>
      <c r="F86" s="144" t="s">
        <v>39</v>
      </c>
      <c r="G86" s="1459" t="s">
        <v>11</v>
      </c>
      <c r="H86" s="1460"/>
      <c r="I86" s="35" t="s">
        <v>11</v>
      </c>
      <c r="J86" s="35" t="s">
        <v>12</v>
      </c>
      <c r="K86" s="1459" t="s">
        <v>13</v>
      </c>
      <c r="L86" s="1460"/>
      <c r="M86" s="1459" t="s">
        <v>14</v>
      </c>
      <c r="N86" s="1460"/>
      <c r="O86" s="1459" t="s">
        <v>14</v>
      </c>
      <c r="P86" s="1461"/>
    </row>
    <row r="87" spans="1:16" x14ac:dyDescent="0.3">
      <c r="A87" s="1462" t="s">
        <v>340</v>
      </c>
      <c r="B87" s="1463"/>
      <c r="C87" s="1463"/>
      <c r="D87" s="1464"/>
      <c r="E87" s="35"/>
      <c r="F87" s="144"/>
      <c r="G87" s="1465">
        <f>G88+G123</f>
        <v>14581.199999999999</v>
      </c>
      <c r="H87" s="1466"/>
      <c r="I87" s="145">
        <f>I88+I123</f>
        <v>14089.1</v>
      </c>
      <c r="J87" s="145">
        <f>J88+J123</f>
        <v>35876.1</v>
      </c>
      <c r="K87" s="1465">
        <f>K88+K123</f>
        <v>38085.800000000003</v>
      </c>
      <c r="L87" s="1466"/>
      <c r="M87" s="1465">
        <f>M88+M123</f>
        <v>38085.800000000003</v>
      </c>
      <c r="N87" s="1466"/>
      <c r="O87" s="1465">
        <f>O88+O123</f>
        <v>38085.800000000003</v>
      </c>
      <c r="P87" s="1466"/>
    </row>
    <row r="88" spans="1:16" ht="23.85" customHeight="1" x14ac:dyDescent="0.3">
      <c r="A88" s="1462" t="s">
        <v>318</v>
      </c>
      <c r="B88" s="1463"/>
      <c r="C88" s="1463"/>
      <c r="D88" s="1464"/>
      <c r="E88" s="42" t="s">
        <v>320</v>
      </c>
      <c r="F88" s="43"/>
      <c r="G88" s="1465">
        <f>G89+G92+G107+G111+G113+G118</f>
        <v>8779.0999999999985</v>
      </c>
      <c r="H88" s="1466"/>
      <c r="I88" s="145">
        <f>I89+I92+I107+I111++I113+I118</f>
        <v>8929.6</v>
      </c>
      <c r="J88" s="145">
        <f>J89+J92+J107+J111++J113+J118</f>
        <v>29716.1</v>
      </c>
      <c r="K88" s="1465">
        <f>SUM(K89+K92+K107+K111+K113+K118)</f>
        <v>31925.8</v>
      </c>
      <c r="L88" s="1466"/>
      <c r="M88" s="1465">
        <f t="shared" ref="M88" si="3">SUM(M89+M92+M107+M111+M113+M118)</f>
        <v>31925.8</v>
      </c>
      <c r="N88" s="1466"/>
      <c r="O88" s="1465">
        <f t="shared" ref="O88" si="4">SUM(O89+O92+O107+O111+O113+O118)</f>
        <v>31925.8</v>
      </c>
      <c r="P88" s="1466"/>
    </row>
    <row r="89" spans="1:16" ht="23.85" customHeight="1" x14ac:dyDescent="0.3">
      <c r="A89" s="1506" t="s">
        <v>134</v>
      </c>
      <c r="B89" s="1600"/>
      <c r="C89" s="1600"/>
      <c r="D89" s="1507"/>
      <c r="E89" s="43"/>
      <c r="F89" s="43">
        <v>21</v>
      </c>
      <c r="G89" s="1465">
        <f>G90+G91</f>
        <v>5091.7</v>
      </c>
      <c r="H89" s="1466"/>
      <c r="I89" s="145">
        <f>I90+I91</f>
        <v>6129.2000000000007</v>
      </c>
      <c r="J89" s="145">
        <f>J90+J91</f>
        <v>5762.7</v>
      </c>
      <c r="K89" s="1465">
        <f>K90+K91</f>
        <v>7972.4</v>
      </c>
      <c r="L89" s="1466"/>
      <c r="M89" s="1465">
        <f t="shared" ref="M89" si="5">M90+M91</f>
        <v>7972.4</v>
      </c>
      <c r="N89" s="1466"/>
      <c r="O89" s="1465">
        <f t="shared" ref="O89" si="6">O90+O91</f>
        <v>7972.4</v>
      </c>
      <c r="P89" s="1466"/>
    </row>
    <row r="90" spans="1:16" ht="21.3" customHeight="1" x14ac:dyDescent="0.3">
      <c r="A90" s="1601" t="s">
        <v>199</v>
      </c>
      <c r="B90" s="1602"/>
      <c r="C90" s="1602"/>
      <c r="D90" s="1603"/>
      <c r="E90" s="35"/>
      <c r="F90" s="144">
        <v>211180</v>
      </c>
      <c r="G90" s="1485">
        <v>3947.1</v>
      </c>
      <c r="H90" s="1486"/>
      <c r="I90" s="35">
        <v>4751.3</v>
      </c>
      <c r="J90" s="35">
        <v>4467.2</v>
      </c>
      <c r="K90" s="1459">
        <v>6180.2</v>
      </c>
      <c r="L90" s="1460"/>
      <c r="M90" s="1459">
        <v>6180.2</v>
      </c>
      <c r="N90" s="1460"/>
      <c r="O90" s="1459">
        <v>6180.2</v>
      </c>
      <c r="P90" s="1460"/>
    </row>
    <row r="91" spans="1:16" ht="30.3" customHeight="1" x14ac:dyDescent="0.3">
      <c r="A91" s="1511" t="s">
        <v>201</v>
      </c>
      <c r="B91" s="1604"/>
      <c r="C91" s="1604"/>
      <c r="D91" s="1512"/>
      <c r="E91" s="35"/>
      <c r="F91" s="144">
        <v>212100</v>
      </c>
      <c r="G91" s="1485">
        <v>1144.5999999999999</v>
      </c>
      <c r="H91" s="1486"/>
      <c r="I91" s="35">
        <v>1377.9</v>
      </c>
      <c r="J91" s="35">
        <v>1295.5</v>
      </c>
      <c r="K91" s="1459">
        <v>1792.2</v>
      </c>
      <c r="L91" s="1460"/>
      <c r="M91" s="1459">
        <v>1792.2</v>
      </c>
      <c r="N91" s="1460"/>
      <c r="O91" s="1459">
        <v>1792.2</v>
      </c>
      <c r="P91" s="1460"/>
    </row>
    <row r="92" spans="1:16" ht="22.95" customHeight="1" x14ac:dyDescent="0.3">
      <c r="A92" s="1506" t="s">
        <v>138</v>
      </c>
      <c r="B92" s="1600"/>
      <c r="C92" s="1600"/>
      <c r="D92" s="1507"/>
      <c r="E92" s="43"/>
      <c r="F92" s="43">
        <v>22</v>
      </c>
      <c r="G92" s="1465">
        <f>SUM(G93:H106)</f>
        <v>1552.9999999999998</v>
      </c>
      <c r="H92" s="1466"/>
      <c r="I92" s="145">
        <f>SUM(I93:I106)</f>
        <v>2214.1999999999998</v>
      </c>
      <c r="J92" s="145">
        <f>SUM(J93:J106)</f>
        <v>4873.3999999999996</v>
      </c>
      <c r="K92" s="1465">
        <f>SUM(K93+K94+K95+K96+K97+K98+K99+K100+K101+K102+K103+K104+K105+K106)</f>
        <v>3053.4</v>
      </c>
      <c r="L92" s="1466"/>
      <c r="M92" s="1465">
        <f t="shared" ref="M92" si="7">SUM(M93+M94+M95+M96+M97+M98+M99+M100+M101+M102+M103+M104+M105+M106)</f>
        <v>3053.4</v>
      </c>
      <c r="N92" s="1466"/>
      <c r="O92" s="1465">
        <f t="shared" ref="O92" si="8">SUM(O93+O94+O95+O96+O97+O98+O99+O100+O101+O102+O103+O104+O105+O106)</f>
        <v>3053.4</v>
      </c>
      <c r="P92" s="1466"/>
    </row>
    <row r="93" spans="1:16" ht="22.95" customHeight="1" x14ac:dyDescent="0.3">
      <c r="A93" s="1453" t="s">
        <v>142</v>
      </c>
      <c r="B93" s="1454"/>
      <c r="C93" s="1454"/>
      <c r="D93" s="1455"/>
      <c r="E93" s="35"/>
      <c r="F93" s="181" t="s">
        <v>341</v>
      </c>
      <c r="G93" s="1485">
        <v>303.2</v>
      </c>
      <c r="H93" s="1486"/>
      <c r="I93" s="146">
        <v>360.4</v>
      </c>
      <c r="J93" s="146">
        <v>392</v>
      </c>
      <c r="K93" s="1485">
        <v>543</v>
      </c>
      <c r="L93" s="1486"/>
      <c r="M93" s="1485">
        <v>543</v>
      </c>
      <c r="N93" s="1486"/>
      <c r="O93" s="1485">
        <v>543</v>
      </c>
      <c r="P93" s="1486"/>
    </row>
    <row r="94" spans="1:16" ht="22.95" customHeight="1" x14ac:dyDescent="0.3">
      <c r="A94" s="1453" t="s">
        <v>143</v>
      </c>
      <c r="B94" s="1454"/>
      <c r="C94" s="1454"/>
      <c r="D94" s="1455"/>
      <c r="E94" s="35"/>
      <c r="F94" s="181">
        <v>222220</v>
      </c>
      <c r="G94" s="1485">
        <v>17.899999999999999</v>
      </c>
      <c r="H94" s="1486"/>
      <c r="I94" s="146">
        <v>31.4</v>
      </c>
      <c r="J94" s="146">
        <v>38</v>
      </c>
      <c r="K94" s="1485">
        <v>40</v>
      </c>
      <c r="L94" s="1486"/>
      <c r="M94" s="1485">
        <v>40</v>
      </c>
      <c r="N94" s="1486"/>
      <c r="O94" s="1485">
        <v>40</v>
      </c>
      <c r="P94" s="1486"/>
    </row>
    <row r="95" spans="1:16" ht="22.95" customHeight="1" x14ac:dyDescent="0.3">
      <c r="A95" s="1605" t="s">
        <v>144</v>
      </c>
      <c r="B95" s="1606"/>
      <c r="C95" s="1606"/>
      <c r="D95" s="1607"/>
      <c r="E95" s="35"/>
      <c r="F95" s="181" t="s">
        <v>342</v>
      </c>
      <c r="G95" s="1485">
        <v>437.3</v>
      </c>
      <c r="H95" s="1486"/>
      <c r="I95" s="146">
        <v>569.5</v>
      </c>
      <c r="J95" s="146">
        <v>850</v>
      </c>
      <c r="K95" s="1485">
        <v>770.4</v>
      </c>
      <c r="L95" s="1486"/>
      <c r="M95" s="1485">
        <v>770.4</v>
      </c>
      <c r="N95" s="1486"/>
      <c r="O95" s="1485">
        <v>770.4</v>
      </c>
      <c r="P95" s="1486"/>
    </row>
    <row r="96" spans="1:16" ht="22.95" customHeight="1" x14ac:dyDescent="0.3">
      <c r="A96" s="1608" t="s">
        <v>145</v>
      </c>
      <c r="B96" s="1609"/>
      <c r="C96" s="1609"/>
      <c r="D96" s="1610"/>
      <c r="E96" s="35"/>
      <c r="F96" s="181" t="s">
        <v>343</v>
      </c>
      <c r="G96" s="1485">
        <v>78.3</v>
      </c>
      <c r="H96" s="1486"/>
      <c r="I96" s="146">
        <v>54.2</v>
      </c>
      <c r="J96" s="146">
        <v>120</v>
      </c>
      <c r="K96" s="1485">
        <v>110</v>
      </c>
      <c r="L96" s="1486"/>
      <c r="M96" s="1485">
        <v>110</v>
      </c>
      <c r="N96" s="1486"/>
      <c r="O96" s="1485">
        <v>110</v>
      </c>
      <c r="P96" s="1486"/>
    </row>
    <row r="97" spans="1:16" ht="22.95" customHeight="1" x14ac:dyDescent="0.3">
      <c r="A97" s="1453" t="s">
        <v>146</v>
      </c>
      <c r="B97" s="1454"/>
      <c r="C97" s="1454"/>
      <c r="D97" s="1455"/>
      <c r="E97" s="35"/>
      <c r="F97" s="181" t="s">
        <v>344</v>
      </c>
      <c r="G97" s="1485">
        <v>267.5</v>
      </c>
      <c r="H97" s="1486"/>
      <c r="I97" s="146">
        <v>303.3</v>
      </c>
      <c r="J97" s="146">
        <v>480</v>
      </c>
      <c r="K97" s="1485">
        <v>300</v>
      </c>
      <c r="L97" s="1486"/>
      <c r="M97" s="1485">
        <v>300</v>
      </c>
      <c r="N97" s="1486"/>
      <c r="O97" s="1485">
        <v>300</v>
      </c>
      <c r="P97" s="1486"/>
    </row>
    <row r="98" spans="1:16" ht="22.95" customHeight="1" x14ac:dyDescent="0.3">
      <c r="A98" s="1453" t="s">
        <v>345</v>
      </c>
      <c r="B98" s="1454"/>
      <c r="C98" s="1454"/>
      <c r="D98" s="1455"/>
      <c r="E98" s="35"/>
      <c r="F98" s="181" t="s">
        <v>346</v>
      </c>
      <c r="G98" s="1485">
        <v>6.6</v>
      </c>
      <c r="H98" s="1486"/>
      <c r="I98" s="146">
        <v>190.9</v>
      </c>
      <c r="J98" s="146">
        <v>250</v>
      </c>
      <c r="K98" s="1485">
        <v>480</v>
      </c>
      <c r="L98" s="1486"/>
      <c r="M98" s="1485">
        <v>480</v>
      </c>
      <c r="N98" s="1486"/>
      <c r="O98" s="1485">
        <v>480</v>
      </c>
      <c r="P98" s="1486"/>
    </row>
    <row r="99" spans="1:16" ht="22.95" customHeight="1" x14ac:dyDescent="0.3">
      <c r="A99" s="1453" t="s">
        <v>347</v>
      </c>
      <c r="B99" s="1454"/>
      <c r="C99" s="1454"/>
      <c r="D99" s="1455"/>
      <c r="E99" s="35"/>
      <c r="F99" s="181">
        <v>222710</v>
      </c>
      <c r="G99" s="1485">
        <v>21.5</v>
      </c>
      <c r="H99" s="1486"/>
      <c r="I99" s="146">
        <v>10</v>
      </c>
      <c r="J99" s="146">
        <v>70</v>
      </c>
      <c r="K99" s="1485">
        <v>100</v>
      </c>
      <c r="L99" s="1486"/>
      <c r="M99" s="1485">
        <v>100</v>
      </c>
      <c r="N99" s="1486"/>
      <c r="O99" s="1485">
        <v>100</v>
      </c>
      <c r="P99" s="1486"/>
    </row>
    <row r="100" spans="1:16" ht="22.95" customHeight="1" x14ac:dyDescent="0.3">
      <c r="A100" s="1453" t="s">
        <v>348</v>
      </c>
      <c r="B100" s="1454"/>
      <c r="C100" s="1454"/>
      <c r="D100" s="1455"/>
      <c r="E100" s="35"/>
      <c r="F100" s="181" t="s">
        <v>349</v>
      </c>
      <c r="G100" s="1485">
        <v>43.1</v>
      </c>
      <c r="H100" s="1486"/>
      <c r="I100" s="146">
        <v>250.5</v>
      </c>
      <c r="J100" s="146">
        <v>320</v>
      </c>
      <c r="K100" s="1485">
        <v>420</v>
      </c>
      <c r="L100" s="1486"/>
      <c r="M100" s="1485">
        <v>420</v>
      </c>
      <c r="N100" s="1486"/>
      <c r="O100" s="1485">
        <v>420</v>
      </c>
      <c r="P100" s="1486"/>
    </row>
    <row r="101" spans="1:16" ht="22.95" customHeight="1" x14ac:dyDescent="0.3">
      <c r="A101" s="1453" t="s">
        <v>149</v>
      </c>
      <c r="B101" s="1454"/>
      <c r="C101" s="1454"/>
      <c r="D101" s="1455"/>
      <c r="E101" s="35"/>
      <c r="F101" s="181">
        <v>222910</v>
      </c>
      <c r="G101" s="1485"/>
      <c r="H101" s="1486"/>
      <c r="I101" s="146"/>
      <c r="J101" s="146">
        <v>20</v>
      </c>
      <c r="K101" s="1485"/>
      <c r="L101" s="1486"/>
      <c r="M101" s="1485"/>
      <c r="N101" s="1486"/>
      <c r="O101" s="1485"/>
      <c r="P101" s="1486"/>
    </row>
    <row r="102" spans="1:16" ht="22.95" customHeight="1" x14ac:dyDescent="0.3">
      <c r="A102" s="1453" t="s">
        <v>210</v>
      </c>
      <c r="B102" s="1454"/>
      <c r="C102" s="1454"/>
      <c r="D102" s="1455"/>
      <c r="E102" s="35"/>
      <c r="F102" s="181" t="s">
        <v>350</v>
      </c>
      <c r="G102" s="1485">
        <v>6.4</v>
      </c>
      <c r="H102" s="1486"/>
      <c r="I102" s="146">
        <v>64</v>
      </c>
      <c r="J102" s="146">
        <v>100</v>
      </c>
      <c r="K102" s="1485">
        <v>50</v>
      </c>
      <c r="L102" s="1486"/>
      <c r="M102" s="1485">
        <v>50</v>
      </c>
      <c r="N102" s="1486"/>
      <c r="O102" s="1485">
        <v>50</v>
      </c>
      <c r="P102" s="1486"/>
    </row>
    <row r="103" spans="1:16" ht="22.95" customHeight="1" x14ac:dyDescent="0.3">
      <c r="A103" s="1453" t="s">
        <v>151</v>
      </c>
      <c r="B103" s="1454"/>
      <c r="C103" s="1454"/>
      <c r="D103" s="1455"/>
      <c r="E103" s="35"/>
      <c r="F103" s="181">
        <v>222950</v>
      </c>
      <c r="G103" s="1485">
        <v>74</v>
      </c>
      <c r="H103" s="1486"/>
      <c r="I103" s="146">
        <v>67</v>
      </c>
      <c r="J103" s="146">
        <v>100</v>
      </c>
      <c r="K103" s="1485">
        <v>100</v>
      </c>
      <c r="L103" s="1486"/>
      <c r="M103" s="1485">
        <v>100</v>
      </c>
      <c r="N103" s="1486"/>
      <c r="O103" s="1485">
        <v>100</v>
      </c>
      <c r="P103" s="1486"/>
    </row>
    <row r="104" spans="1:16" ht="22.95" customHeight="1" x14ac:dyDescent="0.3">
      <c r="A104" s="1453" t="s">
        <v>211</v>
      </c>
      <c r="B104" s="1454"/>
      <c r="C104" s="1454"/>
      <c r="D104" s="1455"/>
      <c r="E104" s="35"/>
      <c r="F104" s="181">
        <v>222980</v>
      </c>
      <c r="G104" s="1485"/>
      <c r="H104" s="1486"/>
      <c r="I104" s="146"/>
      <c r="J104" s="146">
        <v>25</v>
      </c>
      <c r="K104" s="1485">
        <v>20</v>
      </c>
      <c r="L104" s="1486"/>
      <c r="M104" s="1485">
        <v>20</v>
      </c>
      <c r="N104" s="1486"/>
      <c r="O104" s="1485">
        <v>20</v>
      </c>
      <c r="P104" s="1486"/>
    </row>
    <row r="105" spans="1:16" ht="22.95" customHeight="1" x14ac:dyDescent="0.3">
      <c r="A105" s="1453" t="s">
        <v>351</v>
      </c>
      <c r="B105" s="1454"/>
      <c r="C105" s="1454"/>
      <c r="D105" s="1455"/>
      <c r="E105" s="35"/>
      <c r="F105" s="181" t="s">
        <v>352</v>
      </c>
      <c r="G105" s="1485">
        <v>297.2</v>
      </c>
      <c r="H105" s="1486"/>
      <c r="I105" s="146">
        <v>313</v>
      </c>
      <c r="J105" s="146">
        <v>2108.4</v>
      </c>
      <c r="K105" s="1485"/>
      <c r="L105" s="1486"/>
      <c r="M105" s="1485"/>
      <c r="N105" s="1486"/>
      <c r="O105" s="1485"/>
      <c r="P105" s="1486"/>
    </row>
    <row r="106" spans="1:16" ht="22.95" customHeight="1" x14ac:dyDescent="0.3">
      <c r="A106" s="1453" t="s">
        <v>351</v>
      </c>
      <c r="B106" s="1454"/>
      <c r="C106" s="1454"/>
      <c r="D106" s="1455"/>
      <c r="E106" s="35"/>
      <c r="F106" s="182">
        <v>222999</v>
      </c>
      <c r="G106" s="183"/>
      <c r="H106" s="184"/>
      <c r="I106" s="146"/>
      <c r="J106" s="146"/>
      <c r="K106" s="1485">
        <v>120</v>
      </c>
      <c r="L106" s="1486"/>
      <c r="M106" s="1485">
        <v>120</v>
      </c>
      <c r="N106" s="1486"/>
      <c r="O106" s="1485">
        <v>120</v>
      </c>
      <c r="P106" s="1486"/>
    </row>
    <row r="107" spans="1:16" ht="24" customHeight="1" x14ac:dyDescent="0.3">
      <c r="A107" s="1462" t="s">
        <v>155</v>
      </c>
      <c r="B107" s="1463"/>
      <c r="C107" s="1463"/>
      <c r="D107" s="1464"/>
      <c r="E107" s="43"/>
      <c r="F107" s="43">
        <v>27</v>
      </c>
      <c r="G107" s="1465">
        <f>G108+G109+G110</f>
        <v>82.9</v>
      </c>
      <c r="H107" s="1466"/>
      <c r="I107" s="145">
        <f>I108+I109+I110</f>
        <v>31.6</v>
      </c>
      <c r="J107" s="145">
        <f>J108+J109</f>
        <v>70</v>
      </c>
      <c r="K107" s="1465">
        <f>K108+K109</f>
        <v>100</v>
      </c>
      <c r="L107" s="1466"/>
      <c r="M107" s="1465">
        <f>M108+M109</f>
        <v>100</v>
      </c>
      <c r="N107" s="1466"/>
      <c r="O107" s="1465">
        <f>O108+O109</f>
        <v>100</v>
      </c>
      <c r="P107" s="1466"/>
    </row>
    <row r="108" spans="1:16" ht="30.75" customHeight="1" x14ac:dyDescent="0.3">
      <c r="A108" s="1511" t="s">
        <v>214</v>
      </c>
      <c r="B108" s="1604"/>
      <c r="C108" s="1604"/>
      <c r="D108" s="1512"/>
      <c r="E108" s="43"/>
      <c r="F108" s="185">
        <v>273200</v>
      </c>
      <c r="G108" s="1485">
        <v>12.9</v>
      </c>
      <c r="H108" s="1486"/>
      <c r="I108" s="146"/>
      <c r="J108" s="146">
        <v>50</v>
      </c>
      <c r="K108" s="1485">
        <v>50</v>
      </c>
      <c r="L108" s="1486"/>
      <c r="M108" s="1485">
        <v>50</v>
      </c>
      <c r="N108" s="1486"/>
      <c r="O108" s="1485">
        <v>50</v>
      </c>
      <c r="P108" s="1486"/>
    </row>
    <row r="109" spans="1:16" ht="46.5" customHeight="1" x14ac:dyDescent="0.3">
      <c r="A109" s="1511" t="s">
        <v>215</v>
      </c>
      <c r="B109" s="1604"/>
      <c r="C109" s="1604"/>
      <c r="D109" s="1512"/>
      <c r="E109" s="35"/>
      <c r="F109" s="144">
        <v>273500</v>
      </c>
      <c r="G109" s="1485">
        <v>31</v>
      </c>
      <c r="H109" s="1486"/>
      <c r="I109" s="146">
        <v>31.6</v>
      </c>
      <c r="J109" s="146">
        <v>20</v>
      </c>
      <c r="K109" s="1485">
        <v>50</v>
      </c>
      <c r="L109" s="1486"/>
      <c r="M109" s="1485">
        <v>50</v>
      </c>
      <c r="N109" s="1486"/>
      <c r="O109" s="1485">
        <v>50</v>
      </c>
      <c r="P109" s="1486"/>
    </row>
    <row r="110" spans="1:16" ht="31.8" customHeight="1" x14ac:dyDescent="0.3">
      <c r="A110" s="1611" t="s">
        <v>353</v>
      </c>
      <c r="B110" s="1612"/>
      <c r="C110" s="1612"/>
      <c r="D110" s="1613"/>
      <c r="E110" s="35"/>
      <c r="F110" s="186">
        <v>273900</v>
      </c>
      <c r="G110" s="1485">
        <v>39</v>
      </c>
      <c r="H110" s="1486"/>
      <c r="I110" s="146"/>
      <c r="J110" s="146"/>
      <c r="K110" s="1485"/>
      <c r="L110" s="1486"/>
      <c r="M110" s="1485"/>
      <c r="N110" s="1486"/>
      <c r="O110" s="1485"/>
      <c r="P110" s="1486"/>
    </row>
    <row r="111" spans="1:16" s="188" customFormat="1" ht="22.95" customHeight="1" x14ac:dyDescent="0.3">
      <c r="A111" s="1462" t="s">
        <v>82</v>
      </c>
      <c r="B111" s="1463"/>
      <c r="C111" s="1463"/>
      <c r="D111" s="1464"/>
      <c r="E111" s="43"/>
      <c r="F111" s="187">
        <v>28</v>
      </c>
      <c r="G111" s="1465">
        <f>G112</f>
        <v>1.9</v>
      </c>
      <c r="H111" s="1466"/>
      <c r="I111" s="145">
        <f>I112</f>
        <v>0</v>
      </c>
      <c r="J111" s="145">
        <f>J112</f>
        <v>10</v>
      </c>
      <c r="K111" s="1465">
        <f>K112</f>
        <v>0</v>
      </c>
      <c r="L111" s="1466"/>
      <c r="M111" s="1465">
        <f>M112</f>
        <v>0</v>
      </c>
      <c r="N111" s="1466"/>
      <c r="O111" s="1465">
        <f>O112</f>
        <v>0</v>
      </c>
      <c r="P111" s="1466"/>
    </row>
    <row r="112" spans="1:16" ht="30.3" customHeight="1" x14ac:dyDescent="0.3">
      <c r="A112" s="1511" t="s">
        <v>354</v>
      </c>
      <c r="B112" s="1604"/>
      <c r="C112" s="1604"/>
      <c r="D112" s="1512"/>
      <c r="E112" s="35"/>
      <c r="F112" s="181">
        <v>281400</v>
      </c>
      <c r="G112" s="1485">
        <v>1.9</v>
      </c>
      <c r="H112" s="1486"/>
      <c r="I112" s="146"/>
      <c r="J112" s="146">
        <v>10</v>
      </c>
      <c r="K112" s="1485"/>
      <c r="L112" s="1486"/>
      <c r="M112" s="1485"/>
      <c r="N112" s="1486"/>
      <c r="O112" s="1485"/>
      <c r="P112" s="1486"/>
    </row>
    <row r="113" spans="1:16" ht="25.5" customHeight="1" x14ac:dyDescent="0.3">
      <c r="A113" s="1462" t="s">
        <v>83</v>
      </c>
      <c r="B113" s="1463"/>
      <c r="C113" s="1463"/>
      <c r="D113" s="1464"/>
      <c r="E113" s="43"/>
      <c r="F113" s="43">
        <v>31</v>
      </c>
      <c r="G113" s="1465">
        <f>SUM(G114:H117)</f>
        <v>1584.3</v>
      </c>
      <c r="H113" s="1466"/>
      <c r="I113" s="145">
        <f>I114+I115+I116+I117</f>
        <v>285.8</v>
      </c>
      <c r="J113" s="145">
        <f>J114+J115+J116+J117</f>
        <v>18400</v>
      </c>
      <c r="K113" s="1465">
        <f>K114+K115+K116+K117</f>
        <v>20130</v>
      </c>
      <c r="L113" s="1466"/>
      <c r="M113" s="1465">
        <f>M114+M115+M116+M117</f>
        <v>20130</v>
      </c>
      <c r="N113" s="1466"/>
      <c r="O113" s="1465">
        <f>O114+O115+O116+O117</f>
        <v>20130</v>
      </c>
      <c r="P113" s="1466"/>
    </row>
    <row r="114" spans="1:16" ht="21.3" customHeight="1" x14ac:dyDescent="0.3">
      <c r="A114" s="1511" t="s">
        <v>217</v>
      </c>
      <c r="B114" s="1604"/>
      <c r="C114" s="1604"/>
      <c r="D114" s="1512"/>
      <c r="E114" s="35"/>
      <c r="F114" s="35">
        <v>314110</v>
      </c>
      <c r="G114" s="1485">
        <v>39.200000000000003</v>
      </c>
      <c r="H114" s="1486"/>
      <c r="I114" s="146">
        <v>190.3</v>
      </c>
      <c r="J114" s="146">
        <v>230</v>
      </c>
      <c r="K114" s="1485">
        <v>480</v>
      </c>
      <c r="L114" s="1486"/>
      <c r="M114" s="1485">
        <v>480</v>
      </c>
      <c r="N114" s="1486"/>
      <c r="O114" s="1485">
        <v>480</v>
      </c>
      <c r="P114" s="1486"/>
    </row>
    <row r="115" spans="1:16" ht="35.549999999999997" customHeight="1" x14ac:dyDescent="0.3">
      <c r="A115" s="1511" t="s">
        <v>355</v>
      </c>
      <c r="B115" s="1604"/>
      <c r="C115" s="1604"/>
      <c r="D115" s="1512"/>
      <c r="E115" s="35"/>
      <c r="F115" s="35">
        <v>315110</v>
      </c>
      <c r="G115" s="1485">
        <v>1400</v>
      </c>
      <c r="H115" s="1486"/>
      <c r="I115" s="146"/>
      <c r="J115" s="146">
        <v>18000</v>
      </c>
      <c r="K115" s="1485">
        <v>19400</v>
      </c>
      <c r="L115" s="1486"/>
      <c r="M115" s="1485">
        <v>19400</v>
      </c>
      <c r="N115" s="1486"/>
      <c r="O115" s="1485">
        <v>19400</v>
      </c>
      <c r="P115" s="1486"/>
    </row>
    <row r="116" spans="1:16" ht="50.25" customHeight="1" x14ac:dyDescent="0.3">
      <c r="A116" s="1511" t="s">
        <v>218</v>
      </c>
      <c r="B116" s="1604"/>
      <c r="C116" s="1604"/>
      <c r="D116" s="1512"/>
      <c r="E116" s="35"/>
      <c r="F116" s="35">
        <v>316110</v>
      </c>
      <c r="G116" s="1485">
        <v>43.6</v>
      </c>
      <c r="H116" s="1486"/>
      <c r="I116" s="146">
        <v>95.5</v>
      </c>
      <c r="J116" s="146">
        <v>120</v>
      </c>
      <c r="K116" s="1485">
        <v>250</v>
      </c>
      <c r="L116" s="1486"/>
      <c r="M116" s="1485">
        <v>250</v>
      </c>
      <c r="N116" s="1486"/>
      <c r="O116" s="1485">
        <v>250</v>
      </c>
      <c r="P116" s="1486"/>
    </row>
    <row r="117" spans="1:16" ht="24.75" customHeight="1" x14ac:dyDescent="0.3">
      <c r="A117" s="1511" t="s">
        <v>219</v>
      </c>
      <c r="B117" s="1604"/>
      <c r="C117" s="1604"/>
      <c r="D117" s="1512"/>
      <c r="E117" s="35"/>
      <c r="F117" s="189" t="s">
        <v>356</v>
      </c>
      <c r="G117" s="1485">
        <v>101.5</v>
      </c>
      <c r="H117" s="1486"/>
      <c r="I117" s="146"/>
      <c r="J117" s="146">
        <v>50</v>
      </c>
      <c r="K117" s="1485"/>
      <c r="L117" s="1486"/>
      <c r="M117" s="1485"/>
      <c r="N117" s="1486"/>
      <c r="O117" s="1485"/>
      <c r="P117" s="1486"/>
    </row>
    <row r="118" spans="1:16" ht="25.5" customHeight="1" x14ac:dyDescent="0.3">
      <c r="A118" s="1462" t="s">
        <v>357</v>
      </c>
      <c r="B118" s="1463"/>
      <c r="C118" s="1463"/>
      <c r="D118" s="1464"/>
      <c r="E118" s="43"/>
      <c r="F118" s="43">
        <v>33</v>
      </c>
      <c r="G118" s="1465">
        <f>G119+G120+G121+G122</f>
        <v>465.29999999999995</v>
      </c>
      <c r="H118" s="1466"/>
      <c r="I118" s="145">
        <f>SUM(I119:I122)</f>
        <v>268.8</v>
      </c>
      <c r="J118" s="145">
        <f>SUM(J119:J122)</f>
        <v>600</v>
      </c>
      <c r="K118" s="1465">
        <f>SUM(K119:L122)</f>
        <v>670</v>
      </c>
      <c r="L118" s="1466"/>
      <c r="M118" s="1465">
        <f>SUM(M119:N122)</f>
        <v>670</v>
      </c>
      <c r="N118" s="1466"/>
      <c r="O118" s="1465">
        <f>SUM(O119:P122)</f>
        <v>670</v>
      </c>
      <c r="P118" s="1614"/>
    </row>
    <row r="119" spans="1:16" ht="34.5" customHeight="1" x14ac:dyDescent="0.3">
      <c r="A119" s="1511" t="s">
        <v>164</v>
      </c>
      <c r="B119" s="1604"/>
      <c r="C119" s="1604"/>
      <c r="D119" s="1512"/>
      <c r="E119" s="35"/>
      <c r="F119" s="190" t="s">
        <v>358</v>
      </c>
      <c r="G119" s="1485">
        <v>258.2</v>
      </c>
      <c r="H119" s="1486"/>
      <c r="I119" s="146">
        <v>168</v>
      </c>
      <c r="J119" s="146">
        <v>350</v>
      </c>
      <c r="K119" s="1485">
        <v>300</v>
      </c>
      <c r="L119" s="1486"/>
      <c r="M119" s="1485">
        <v>300</v>
      </c>
      <c r="N119" s="1486"/>
      <c r="O119" s="1485">
        <v>300</v>
      </c>
      <c r="P119" s="1486"/>
    </row>
    <row r="120" spans="1:16" ht="22.95" customHeight="1" x14ac:dyDescent="0.3">
      <c r="A120" s="1453" t="s">
        <v>165</v>
      </c>
      <c r="B120" s="1454"/>
      <c r="C120" s="1454"/>
      <c r="D120" s="1455"/>
      <c r="E120" s="35"/>
      <c r="F120" s="190" t="s">
        <v>359</v>
      </c>
      <c r="G120" s="1485">
        <v>52.5</v>
      </c>
      <c r="H120" s="1486"/>
      <c r="I120" s="146">
        <v>1.8</v>
      </c>
      <c r="J120" s="146">
        <v>40</v>
      </c>
      <c r="K120" s="1485">
        <v>40</v>
      </c>
      <c r="L120" s="1486"/>
      <c r="M120" s="1485">
        <v>40</v>
      </c>
      <c r="N120" s="1486"/>
      <c r="O120" s="1485">
        <v>40</v>
      </c>
      <c r="P120" s="1486"/>
    </row>
    <row r="121" spans="1:16" ht="40.799999999999997" customHeight="1" x14ac:dyDescent="0.3">
      <c r="A121" s="1511" t="s">
        <v>360</v>
      </c>
      <c r="B121" s="1604"/>
      <c r="C121" s="1604"/>
      <c r="D121" s="1512"/>
      <c r="E121" s="35"/>
      <c r="F121" s="190" t="s">
        <v>361</v>
      </c>
      <c r="G121" s="1485">
        <v>107.6</v>
      </c>
      <c r="H121" s="1486"/>
      <c r="I121" s="146">
        <v>84.1</v>
      </c>
      <c r="J121" s="146">
        <v>180</v>
      </c>
      <c r="K121" s="1485">
        <v>180</v>
      </c>
      <c r="L121" s="1486"/>
      <c r="M121" s="1485">
        <v>180</v>
      </c>
      <c r="N121" s="1486"/>
      <c r="O121" s="1485">
        <v>180</v>
      </c>
      <c r="P121" s="1486"/>
    </row>
    <row r="122" spans="1:16" ht="22.95" customHeight="1" x14ac:dyDescent="0.3">
      <c r="A122" s="1453" t="s">
        <v>362</v>
      </c>
      <c r="B122" s="1454"/>
      <c r="C122" s="1454"/>
      <c r="D122" s="1455"/>
      <c r="E122" s="35"/>
      <c r="F122" s="190" t="s">
        <v>363</v>
      </c>
      <c r="G122" s="1485">
        <v>47</v>
      </c>
      <c r="H122" s="1486"/>
      <c r="I122" s="146">
        <v>14.9</v>
      </c>
      <c r="J122" s="146">
        <v>30</v>
      </c>
      <c r="K122" s="1485">
        <v>150</v>
      </c>
      <c r="L122" s="1486"/>
      <c r="M122" s="1485">
        <v>150</v>
      </c>
      <c r="N122" s="1486"/>
      <c r="O122" s="1485">
        <v>150</v>
      </c>
      <c r="P122" s="1486"/>
    </row>
    <row r="123" spans="1:16" ht="28.5" customHeight="1" x14ac:dyDescent="0.3">
      <c r="A123" s="1506" t="s">
        <v>364</v>
      </c>
      <c r="B123" s="1600"/>
      <c r="C123" s="1600"/>
      <c r="D123" s="1507"/>
      <c r="E123" s="42" t="s">
        <v>365</v>
      </c>
      <c r="F123" s="191"/>
      <c r="G123" s="1465">
        <f>G124+G125</f>
        <v>5802.1</v>
      </c>
      <c r="H123" s="1466"/>
      <c r="I123" s="145">
        <f>I124+I125</f>
        <v>5159.5</v>
      </c>
      <c r="J123" s="145">
        <f>J124+J125</f>
        <v>6160</v>
      </c>
      <c r="K123" s="1465">
        <f>K124+K125</f>
        <v>6160</v>
      </c>
      <c r="L123" s="1466"/>
      <c r="M123" s="1465">
        <f>M124+M125</f>
        <v>6160</v>
      </c>
      <c r="N123" s="1466"/>
      <c r="O123" s="1465">
        <f>O124+O125</f>
        <v>6160</v>
      </c>
      <c r="P123" s="1466"/>
    </row>
    <row r="124" spans="1:16" ht="33.75" customHeight="1" x14ac:dyDescent="0.3">
      <c r="A124" s="1445" t="s">
        <v>366</v>
      </c>
      <c r="B124" s="1221"/>
      <c r="C124" s="1221"/>
      <c r="D124" s="1222"/>
      <c r="E124" s="36"/>
      <c r="F124" s="190">
        <v>263190</v>
      </c>
      <c r="G124" s="1485">
        <v>5159.5</v>
      </c>
      <c r="H124" s="1486"/>
      <c r="I124" s="146">
        <v>5159.5</v>
      </c>
      <c r="J124" s="146">
        <v>5160</v>
      </c>
      <c r="K124" s="1485">
        <v>5160</v>
      </c>
      <c r="L124" s="1486"/>
      <c r="M124" s="1485">
        <v>5160</v>
      </c>
      <c r="N124" s="1486"/>
      <c r="O124" s="1485">
        <v>5160</v>
      </c>
      <c r="P124" s="1487"/>
    </row>
    <row r="125" spans="1:16" ht="33.75" customHeight="1" x14ac:dyDescent="0.3">
      <c r="A125" s="1445" t="s">
        <v>367</v>
      </c>
      <c r="B125" s="1221"/>
      <c r="C125" s="1221"/>
      <c r="D125" s="1222"/>
      <c r="E125" s="36"/>
      <c r="F125" s="190">
        <v>263290</v>
      </c>
      <c r="G125" s="1485">
        <v>642.6</v>
      </c>
      <c r="H125" s="1486"/>
      <c r="I125" s="146"/>
      <c r="J125" s="146">
        <v>1000</v>
      </c>
      <c r="K125" s="1485">
        <v>1000</v>
      </c>
      <c r="L125" s="1486"/>
      <c r="M125" s="1485">
        <v>1000</v>
      </c>
      <c r="N125" s="1486"/>
      <c r="O125" s="1485">
        <v>1000</v>
      </c>
      <c r="P125" s="1487"/>
    </row>
    <row r="126" spans="1:16" ht="22.8" customHeight="1" x14ac:dyDescent="0.3">
      <c r="A126" s="1463" t="s">
        <v>368</v>
      </c>
      <c r="B126" s="1463"/>
      <c r="C126" s="1463"/>
      <c r="D126" s="1463"/>
      <c r="E126" s="1463"/>
      <c r="F126" s="1463"/>
      <c r="G126" s="1463"/>
      <c r="H126" s="1463"/>
      <c r="I126" s="1463"/>
      <c r="J126" s="1463"/>
      <c r="K126" s="1463"/>
      <c r="L126" s="1463"/>
      <c r="M126" s="1463"/>
      <c r="N126" s="1463"/>
      <c r="O126" s="1463"/>
      <c r="P126" s="1463"/>
    </row>
    <row r="127" spans="1:16" ht="19.95" customHeight="1" x14ac:dyDescent="0.3">
      <c r="A127" s="1531" t="s">
        <v>1</v>
      </c>
      <c r="B127" s="1531"/>
      <c r="C127" s="1531"/>
      <c r="D127" s="1531"/>
      <c r="E127" s="1459" t="s">
        <v>0</v>
      </c>
      <c r="F127" s="1615"/>
      <c r="G127" s="1615"/>
      <c r="H127" s="1460"/>
      <c r="I127" s="1616" t="s">
        <v>43</v>
      </c>
      <c r="J127" s="1616" t="s">
        <v>42</v>
      </c>
      <c r="K127" s="1616" t="s">
        <v>73</v>
      </c>
      <c r="L127" s="153">
        <v>2024</v>
      </c>
      <c r="M127" s="1616" t="s">
        <v>170</v>
      </c>
      <c r="N127" s="35">
        <v>2025</v>
      </c>
      <c r="O127" s="35">
        <v>2026</v>
      </c>
      <c r="P127" s="35">
        <v>2027</v>
      </c>
    </row>
    <row r="128" spans="1:16" ht="63" customHeight="1" x14ac:dyDescent="0.3">
      <c r="A128" s="1531"/>
      <c r="B128" s="1531"/>
      <c r="C128" s="1531"/>
      <c r="D128" s="1531"/>
      <c r="E128" s="35" t="s">
        <v>44</v>
      </c>
      <c r="F128" s="35" t="s">
        <v>38</v>
      </c>
      <c r="G128" s="159" t="s">
        <v>13</v>
      </c>
      <c r="H128" s="144" t="s">
        <v>39</v>
      </c>
      <c r="I128" s="1617"/>
      <c r="J128" s="1617"/>
      <c r="K128" s="1617"/>
      <c r="L128" s="192" t="s">
        <v>41</v>
      </c>
      <c r="M128" s="1617"/>
      <c r="N128" s="159" t="s">
        <v>13</v>
      </c>
      <c r="O128" s="159" t="s">
        <v>14</v>
      </c>
      <c r="P128" s="159" t="s">
        <v>14</v>
      </c>
    </row>
    <row r="129" spans="1:16" x14ac:dyDescent="0.3">
      <c r="A129" s="1459">
        <v>1</v>
      </c>
      <c r="B129" s="1615"/>
      <c r="C129" s="1615"/>
      <c r="D129" s="1460"/>
      <c r="E129" s="35">
        <v>2</v>
      </c>
      <c r="F129" s="35">
        <v>3</v>
      </c>
      <c r="G129" s="35">
        <v>4</v>
      </c>
      <c r="H129" s="35">
        <v>5</v>
      </c>
      <c r="I129" s="35">
        <v>6</v>
      </c>
      <c r="J129" s="35">
        <v>7</v>
      </c>
      <c r="K129" s="35">
        <v>8</v>
      </c>
      <c r="L129" s="35">
        <v>9</v>
      </c>
      <c r="M129" s="35" t="s">
        <v>45</v>
      </c>
      <c r="N129" s="35">
        <v>11</v>
      </c>
      <c r="O129" s="35">
        <v>12</v>
      </c>
      <c r="P129" s="35">
        <v>13</v>
      </c>
    </row>
    <row r="130" spans="1:16" ht="22.95" customHeight="1" x14ac:dyDescent="0.3">
      <c r="A130" s="1515"/>
      <c r="B130" s="1626"/>
      <c r="C130" s="1626"/>
      <c r="D130" s="1516"/>
      <c r="E130" s="87"/>
      <c r="F130" s="87"/>
      <c r="G130" s="87"/>
      <c r="H130" s="87"/>
      <c r="I130" s="87"/>
      <c r="J130" s="87"/>
      <c r="K130" s="87"/>
      <c r="L130" s="87"/>
      <c r="M130" s="87"/>
      <c r="N130" s="87"/>
      <c r="O130" s="87"/>
      <c r="P130" s="87"/>
    </row>
    <row r="131" spans="1:16" ht="22.95" customHeight="1" x14ac:dyDescent="0.3">
      <c r="A131" s="1515"/>
      <c r="B131" s="1626"/>
      <c r="C131" s="1626"/>
      <c r="D131" s="1516"/>
      <c r="E131" s="87"/>
      <c r="F131" s="87"/>
      <c r="G131" s="87"/>
      <c r="H131" s="87"/>
      <c r="I131" s="87"/>
      <c r="J131" s="87"/>
      <c r="K131" s="87"/>
      <c r="L131" s="87"/>
      <c r="M131" s="87"/>
      <c r="N131" s="87"/>
      <c r="O131" s="87"/>
      <c r="P131" s="87"/>
    </row>
    <row r="132" spans="1:16" ht="23.85" customHeight="1" x14ac:dyDescent="0.3">
      <c r="A132" s="1515"/>
      <c r="B132" s="1626"/>
      <c r="C132" s="1626"/>
      <c r="D132" s="1516"/>
      <c r="E132" s="87"/>
      <c r="F132" s="87"/>
      <c r="G132" s="87"/>
      <c r="H132" s="87"/>
      <c r="I132" s="87"/>
      <c r="J132" s="87"/>
      <c r="K132" s="87"/>
      <c r="L132" s="87"/>
      <c r="M132" s="87"/>
      <c r="N132" s="87"/>
      <c r="O132" s="87"/>
      <c r="P132" s="87"/>
    </row>
    <row r="133" spans="1:16" s="139" customFormat="1" ht="24.6" customHeight="1" x14ac:dyDescent="0.3">
      <c r="A133" s="1627" t="s">
        <v>46</v>
      </c>
      <c r="B133" s="1628"/>
      <c r="C133" s="1628"/>
      <c r="D133" s="1628"/>
      <c r="E133" s="1628"/>
      <c r="F133" s="1628"/>
      <c r="G133" s="1628"/>
      <c r="H133" s="1628"/>
      <c r="I133" s="1628"/>
      <c r="J133" s="1628"/>
      <c r="K133" s="1628"/>
      <c r="L133" s="1628"/>
      <c r="M133" s="1628"/>
      <c r="N133" s="1628"/>
      <c r="O133" s="1628"/>
      <c r="P133" s="1629"/>
    </row>
    <row r="134" spans="1:16" s="139" customFormat="1" ht="24.6" customHeight="1" x14ac:dyDescent="0.3">
      <c r="A134" s="1618" t="s">
        <v>47</v>
      </c>
      <c r="B134" s="1619"/>
      <c r="C134" s="1619"/>
      <c r="D134" s="1619"/>
      <c r="E134" s="1619"/>
      <c r="F134" s="1619"/>
      <c r="G134" s="1619"/>
      <c r="H134" s="1619"/>
      <c r="I134" s="1619"/>
      <c r="J134" s="1619"/>
      <c r="K134" s="1619"/>
      <c r="L134" s="1619"/>
      <c r="M134" s="1619"/>
      <c r="N134" s="1619"/>
      <c r="O134" s="1619"/>
      <c r="P134" s="1620"/>
    </row>
    <row r="135" spans="1:16" s="139" customFormat="1" ht="24.6" customHeight="1" x14ac:dyDescent="0.3">
      <c r="A135" s="1618" t="s">
        <v>48</v>
      </c>
      <c r="B135" s="1619"/>
      <c r="C135" s="1619"/>
      <c r="D135" s="1619"/>
      <c r="E135" s="1619"/>
      <c r="F135" s="1619"/>
      <c r="G135" s="1619"/>
      <c r="H135" s="1619"/>
      <c r="I135" s="1619"/>
      <c r="J135" s="1619"/>
      <c r="K135" s="1619"/>
      <c r="L135" s="1619"/>
      <c r="M135" s="1619"/>
      <c r="N135" s="1619"/>
      <c r="O135" s="1619"/>
      <c r="P135" s="1620"/>
    </row>
    <row r="136" spans="1:16" s="139" customFormat="1" ht="24.6" customHeight="1" thickBot="1" x14ac:dyDescent="0.35">
      <c r="A136" s="1621" t="s">
        <v>49</v>
      </c>
      <c r="B136" s="1622"/>
      <c r="C136" s="1622"/>
      <c r="D136" s="1622"/>
      <c r="E136" s="1622"/>
      <c r="F136" s="1622"/>
      <c r="G136" s="1622"/>
      <c r="H136" s="1622"/>
      <c r="I136" s="1622"/>
      <c r="J136" s="1622"/>
      <c r="K136" s="1622"/>
      <c r="L136" s="1622"/>
      <c r="M136" s="1622"/>
      <c r="N136" s="1622"/>
      <c r="O136" s="1622"/>
      <c r="P136" s="1623"/>
    </row>
    <row r="138" spans="1:16" ht="38.85" customHeight="1" x14ac:dyDescent="0.3">
      <c r="A138" s="1624" t="s">
        <v>369</v>
      </c>
      <c r="B138" s="1625"/>
      <c r="C138" s="1625"/>
      <c r="D138" s="1625"/>
      <c r="E138" s="1625"/>
      <c r="F138" s="1625"/>
      <c r="G138" s="1625"/>
      <c r="H138" s="1625"/>
      <c r="I138" s="1625"/>
      <c r="J138" s="1625"/>
      <c r="K138" s="1625"/>
      <c r="L138" s="1625"/>
      <c r="M138" s="1625"/>
      <c r="N138" s="1625"/>
      <c r="O138" s="1625"/>
      <c r="P138" s="1625"/>
    </row>
  </sheetData>
  <mergeCells count="426">
    <mergeCell ref="A135:P135"/>
    <mergeCell ref="A136:P136"/>
    <mergeCell ref="A138:P138"/>
    <mergeCell ref="A129:D129"/>
    <mergeCell ref="A130:D130"/>
    <mergeCell ref="A131:D131"/>
    <mergeCell ref="A132:D132"/>
    <mergeCell ref="A133:P133"/>
    <mergeCell ref="A134:P134"/>
    <mergeCell ref="A126:P126"/>
    <mergeCell ref="A127:D128"/>
    <mergeCell ref="E127:H127"/>
    <mergeCell ref="I127:I128"/>
    <mergeCell ref="J127:J128"/>
    <mergeCell ref="K127:K128"/>
    <mergeCell ref="M127:M128"/>
    <mergeCell ref="A124:D124"/>
    <mergeCell ref="G124:H124"/>
    <mergeCell ref="K124:L124"/>
    <mergeCell ref="M124:N124"/>
    <mergeCell ref="O124:P124"/>
    <mergeCell ref="A125:D125"/>
    <mergeCell ref="G125:H125"/>
    <mergeCell ref="K125:L125"/>
    <mergeCell ref="M125:N125"/>
    <mergeCell ref="O125:P125"/>
    <mergeCell ref="A122:D122"/>
    <mergeCell ref="G122:H122"/>
    <mergeCell ref="K122:L122"/>
    <mergeCell ref="M122:N122"/>
    <mergeCell ref="O122:P122"/>
    <mergeCell ref="A123:D123"/>
    <mergeCell ref="G123:H123"/>
    <mergeCell ref="K123:L123"/>
    <mergeCell ref="M123:N123"/>
    <mergeCell ref="O123:P123"/>
    <mergeCell ref="A120:D120"/>
    <mergeCell ref="G120:H120"/>
    <mergeCell ref="K120:L120"/>
    <mergeCell ref="M120:N120"/>
    <mergeCell ref="O120:P120"/>
    <mergeCell ref="A121:D121"/>
    <mergeCell ref="G121:H121"/>
    <mergeCell ref="K121:L121"/>
    <mergeCell ref="M121:N121"/>
    <mergeCell ref="O121:P121"/>
    <mergeCell ref="A118:D118"/>
    <mergeCell ref="G118:H118"/>
    <mergeCell ref="K118:L118"/>
    <mergeCell ref="M118:N118"/>
    <mergeCell ref="O118:P118"/>
    <mergeCell ref="A119:D119"/>
    <mergeCell ref="G119:H119"/>
    <mergeCell ref="K119:L119"/>
    <mergeCell ref="M119:N119"/>
    <mergeCell ref="O119:P119"/>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06:D106"/>
    <mergeCell ref="K106:L106"/>
    <mergeCell ref="M106:N106"/>
    <mergeCell ref="O106:P106"/>
    <mergeCell ref="A107:D107"/>
    <mergeCell ref="G107:H107"/>
    <mergeCell ref="K107:L107"/>
    <mergeCell ref="M107:N107"/>
    <mergeCell ref="O107:P107"/>
    <mergeCell ref="A104:D104"/>
    <mergeCell ref="G104:H104"/>
    <mergeCell ref="K104:L104"/>
    <mergeCell ref="M104:N104"/>
    <mergeCell ref="O104:P104"/>
    <mergeCell ref="A105:D105"/>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A100:D100"/>
    <mergeCell ref="G100:H100"/>
    <mergeCell ref="K100:L100"/>
    <mergeCell ref="M100:N100"/>
    <mergeCell ref="O100:P100"/>
    <mergeCell ref="A101:D101"/>
    <mergeCell ref="G101:H101"/>
    <mergeCell ref="K101:L101"/>
    <mergeCell ref="M101:N101"/>
    <mergeCell ref="O101:P101"/>
    <mergeCell ref="A98:D98"/>
    <mergeCell ref="G98:H98"/>
    <mergeCell ref="K98:L98"/>
    <mergeCell ref="M98:N98"/>
    <mergeCell ref="O98:P98"/>
    <mergeCell ref="A99:D99"/>
    <mergeCell ref="G99:H99"/>
    <mergeCell ref="K99:L99"/>
    <mergeCell ref="M99:N99"/>
    <mergeCell ref="O99:P99"/>
    <mergeCell ref="A96:D96"/>
    <mergeCell ref="G96:H96"/>
    <mergeCell ref="K96:L96"/>
    <mergeCell ref="M96:N96"/>
    <mergeCell ref="O96:P96"/>
    <mergeCell ref="A97:D97"/>
    <mergeCell ref="G97:H97"/>
    <mergeCell ref="K97:L97"/>
    <mergeCell ref="M97:N97"/>
    <mergeCell ref="O97:P97"/>
    <mergeCell ref="A94:D94"/>
    <mergeCell ref="G94:H94"/>
    <mergeCell ref="K94:L94"/>
    <mergeCell ref="M94:N94"/>
    <mergeCell ref="O94:P94"/>
    <mergeCell ref="A95:D95"/>
    <mergeCell ref="G95:H95"/>
    <mergeCell ref="K95:L95"/>
    <mergeCell ref="M95:N95"/>
    <mergeCell ref="O95:P95"/>
    <mergeCell ref="A92:D92"/>
    <mergeCell ref="G92:H92"/>
    <mergeCell ref="K92:L92"/>
    <mergeCell ref="M92:N92"/>
    <mergeCell ref="O92:P92"/>
    <mergeCell ref="A93:D93"/>
    <mergeCell ref="G93:H93"/>
    <mergeCell ref="K93:L93"/>
    <mergeCell ref="M93:N93"/>
    <mergeCell ref="O93:P93"/>
    <mergeCell ref="A90:D90"/>
    <mergeCell ref="G90:H90"/>
    <mergeCell ref="K90:L90"/>
    <mergeCell ref="M90:N90"/>
    <mergeCell ref="O90:P90"/>
    <mergeCell ref="A91:D91"/>
    <mergeCell ref="G91:H91"/>
    <mergeCell ref="K91:L91"/>
    <mergeCell ref="M91:N91"/>
    <mergeCell ref="O91:P91"/>
    <mergeCell ref="A88:D88"/>
    <mergeCell ref="G88:H88"/>
    <mergeCell ref="K88:L88"/>
    <mergeCell ref="M88:N88"/>
    <mergeCell ref="O88:P88"/>
    <mergeCell ref="A89:D89"/>
    <mergeCell ref="G89:H89"/>
    <mergeCell ref="K89:L89"/>
    <mergeCell ref="M89:N89"/>
    <mergeCell ref="O89:P89"/>
    <mergeCell ref="M86:N86"/>
    <mergeCell ref="O86:P86"/>
    <mergeCell ref="A87:D87"/>
    <mergeCell ref="G87:H87"/>
    <mergeCell ref="K87:L87"/>
    <mergeCell ref="M87:N87"/>
    <mergeCell ref="O87:P87"/>
    <mergeCell ref="C82:I82"/>
    <mergeCell ref="A84:P84"/>
    <mergeCell ref="A85:D86"/>
    <mergeCell ref="E85:F85"/>
    <mergeCell ref="G85:H85"/>
    <mergeCell ref="K85:L85"/>
    <mergeCell ref="M85:N85"/>
    <mergeCell ref="O85:P85"/>
    <mergeCell ref="G86:H86"/>
    <mergeCell ref="K86:L86"/>
    <mergeCell ref="A76:A81"/>
    <mergeCell ref="C76:I76"/>
    <mergeCell ref="C77:I77"/>
    <mergeCell ref="C78:I78"/>
    <mergeCell ref="C79:I79"/>
    <mergeCell ref="C80:I80"/>
    <mergeCell ref="C81:I81"/>
    <mergeCell ref="A72:P72"/>
    <mergeCell ref="A73:A74"/>
    <mergeCell ref="B73:B74"/>
    <mergeCell ref="C73:I74"/>
    <mergeCell ref="J73:J74"/>
    <mergeCell ref="C75:I75"/>
    <mergeCell ref="A67:P67"/>
    <mergeCell ref="A68:C68"/>
    <mergeCell ref="D68:P68"/>
    <mergeCell ref="A69:C69"/>
    <mergeCell ref="D69:P69"/>
    <mergeCell ref="A70:C70"/>
    <mergeCell ref="D70:P70"/>
    <mergeCell ref="A64:B64"/>
    <mergeCell ref="C64:N64"/>
    <mergeCell ref="O64:P64"/>
    <mergeCell ref="A65:B65"/>
    <mergeCell ref="C65:N65"/>
    <mergeCell ref="O65:P65"/>
    <mergeCell ref="A62:B62"/>
    <mergeCell ref="C62:N62"/>
    <mergeCell ref="O62:P62"/>
    <mergeCell ref="A63:B63"/>
    <mergeCell ref="C63:N63"/>
    <mergeCell ref="O63:P63"/>
    <mergeCell ref="A58:B58"/>
    <mergeCell ref="I58:J58"/>
    <mergeCell ref="A59:B59"/>
    <mergeCell ref="I59:J59"/>
    <mergeCell ref="A60:B60"/>
    <mergeCell ref="A61:P61"/>
    <mergeCell ref="A55:B55"/>
    <mergeCell ref="I55:J55"/>
    <mergeCell ref="A56:B56"/>
    <mergeCell ref="I56:J56"/>
    <mergeCell ref="A57:B57"/>
    <mergeCell ref="I57:J57"/>
    <mergeCell ref="A51:P51"/>
    <mergeCell ref="A52:B53"/>
    <mergeCell ref="C52:H52"/>
    <mergeCell ref="I52:J53"/>
    <mergeCell ref="A54:B54"/>
    <mergeCell ref="I54:J54"/>
    <mergeCell ref="A48:C48"/>
    <mergeCell ref="E48:F48"/>
    <mergeCell ref="G48:H48"/>
    <mergeCell ref="A49:C49"/>
    <mergeCell ref="E49:F49"/>
    <mergeCell ref="G49:H49"/>
    <mergeCell ref="A46:C46"/>
    <mergeCell ref="E46:F46"/>
    <mergeCell ref="G46:H46"/>
    <mergeCell ref="A47:C47"/>
    <mergeCell ref="E47:F47"/>
    <mergeCell ref="G47:H47"/>
    <mergeCell ref="A44:C44"/>
    <mergeCell ref="E44:F44"/>
    <mergeCell ref="G44:H44"/>
    <mergeCell ref="A45:C45"/>
    <mergeCell ref="E45:F45"/>
    <mergeCell ref="G45:H45"/>
    <mergeCell ref="A42:C42"/>
    <mergeCell ref="E42:F42"/>
    <mergeCell ref="G42:H42"/>
    <mergeCell ref="A43:C43"/>
    <mergeCell ref="E43:F43"/>
    <mergeCell ref="G43:H43"/>
    <mergeCell ref="A39:P39"/>
    <mergeCell ref="A40:C41"/>
    <mergeCell ref="D40:F40"/>
    <mergeCell ref="G40:J40"/>
    <mergeCell ref="K40:M40"/>
    <mergeCell ref="N40:P40"/>
    <mergeCell ref="E41:F41"/>
    <mergeCell ref="G41:H41"/>
    <mergeCell ref="A36:B36"/>
    <mergeCell ref="G36:H36"/>
    <mergeCell ref="K36:L36"/>
    <mergeCell ref="M36:N36"/>
    <mergeCell ref="O36:P36"/>
    <mergeCell ref="A37:B37"/>
    <mergeCell ref="G37:H37"/>
    <mergeCell ref="K37:L37"/>
    <mergeCell ref="M37:N37"/>
    <mergeCell ref="O37:P37"/>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26:B27"/>
    <mergeCell ref="C26:F26"/>
    <mergeCell ref="G26:H26"/>
    <mergeCell ref="K26:L26"/>
    <mergeCell ref="M26:N26"/>
    <mergeCell ref="O26:P26"/>
    <mergeCell ref="G27:H27"/>
    <mergeCell ref="K27:L27"/>
    <mergeCell ref="M27:N27"/>
    <mergeCell ref="O27:P27"/>
    <mergeCell ref="A24:D24"/>
    <mergeCell ref="G24:H24"/>
    <mergeCell ref="K24:L24"/>
    <mergeCell ref="M24:N24"/>
    <mergeCell ref="O24:P24"/>
    <mergeCell ref="A25:D25"/>
    <mergeCell ref="G25:H25"/>
    <mergeCell ref="A22:D22"/>
    <mergeCell ref="G22:H22"/>
    <mergeCell ref="K22:L22"/>
    <mergeCell ref="M22:N22"/>
    <mergeCell ref="O22:P22"/>
    <mergeCell ref="A23:D23"/>
    <mergeCell ref="G23:H23"/>
    <mergeCell ref="K23:L23"/>
    <mergeCell ref="M23:N23"/>
    <mergeCell ref="O23:P23"/>
    <mergeCell ref="A20:D20"/>
    <mergeCell ref="G20:H20"/>
    <mergeCell ref="K20:L20"/>
    <mergeCell ref="M20:N20"/>
    <mergeCell ref="O20:P20"/>
    <mergeCell ref="A21:D21"/>
    <mergeCell ref="G21:H21"/>
    <mergeCell ref="K21:L21"/>
    <mergeCell ref="M21:N21"/>
    <mergeCell ref="O21:P21"/>
    <mergeCell ref="A18:D18"/>
    <mergeCell ref="G18:H18"/>
    <mergeCell ref="K18:L18"/>
    <mergeCell ref="M18:N18"/>
    <mergeCell ref="O18:P18"/>
    <mergeCell ref="A19:D19"/>
    <mergeCell ref="G19:H19"/>
    <mergeCell ref="K19:L19"/>
    <mergeCell ref="M19:N19"/>
    <mergeCell ref="O19:P19"/>
    <mergeCell ref="A17:D17"/>
    <mergeCell ref="G17:H17"/>
    <mergeCell ref="K17:L17"/>
    <mergeCell ref="M17:N17"/>
    <mergeCell ref="O17:P17"/>
    <mergeCell ref="A11:C11"/>
    <mergeCell ref="D11:O11"/>
    <mergeCell ref="A13:P13"/>
    <mergeCell ref="A15:D16"/>
    <mergeCell ref="E15:F15"/>
    <mergeCell ref="G15:H15"/>
    <mergeCell ref="K15:L15"/>
    <mergeCell ref="M15:N15"/>
    <mergeCell ref="O15:P15"/>
    <mergeCell ref="G16:H16"/>
    <mergeCell ref="N1:P1"/>
    <mergeCell ref="E5:J5"/>
    <mergeCell ref="D6:L6"/>
    <mergeCell ref="A9:C9"/>
    <mergeCell ref="D9:O9"/>
    <mergeCell ref="A10:C10"/>
    <mergeCell ref="D10:O10"/>
    <mergeCell ref="K16:L16"/>
    <mergeCell ref="M16:N16"/>
    <mergeCell ref="O16:P16"/>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Q150"/>
  <sheetViews>
    <sheetView topLeftCell="A78" zoomScale="85" zoomScaleNormal="85" workbookViewId="0">
      <selection activeCell="C79" sqref="C79:I79"/>
    </sheetView>
  </sheetViews>
  <sheetFormatPr defaultColWidth="8.33203125" defaultRowHeight="15.6" x14ac:dyDescent="0.3"/>
  <cols>
    <col min="1" max="1" width="10.33203125" style="1" customWidth="1"/>
    <col min="2" max="2" width="12.33203125" style="1" customWidth="1"/>
    <col min="3" max="5" width="8.33203125" style="1" customWidth="1"/>
    <col min="6" max="6" width="10.33203125" style="1" customWidth="1"/>
    <col min="7" max="7" width="6.33203125" style="1" customWidth="1"/>
    <col min="8" max="8" width="8.33203125" style="1" customWidth="1"/>
    <col min="9" max="9" width="10" style="1" customWidth="1"/>
    <col min="10" max="10" width="9.33203125" style="130" customWidth="1"/>
    <col min="11" max="11" width="9.33203125" style="1" customWidth="1"/>
    <col min="12" max="12" width="11.77734375" style="1" customWidth="1"/>
    <col min="13" max="14" width="9.33203125" style="1" customWidth="1"/>
    <col min="15" max="15" width="9.6640625" style="1" customWidth="1"/>
    <col min="16" max="16" width="9.33203125" style="1" customWidth="1"/>
    <col min="17" max="16384" width="8.33203125" style="1"/>
  </cols>
  <sheetData>
    <row r="1" spans="1:16" x14ac:dyDescent="0.3">
      <c r="N1" s="1079" t="s">
        <v>68</v>
      </c>
      <c r="O1" s="1079"/>
      <c r="P1" s="1079"/>
    </row>
    <row r="2" spans="1:16" x14ac:dyDescent="0.3">
      <c r="N2" s="4"/>
      <c r="O2" s="4"/>
      <c r="P2" s="4"/>
    </row>
    <row r="3" spans="1:16" x14ac:dyDescent="0.3">
      <c r="N3" s="4"/>
      <c r="O3" s="4"/>
      <c r="P3" s="4"/>
    </row>
    <row r="4" spans="1:16" x14ac:dyDescent="0.3">
      <c r="N4" s="4"/>
      <c r="O4" s="4"/>
      <c r="P4" s="4"/>
    </row>
    <row r="5" spans="1:16" ht="17.399999999999999" x14ac:dyDescent="0.3">
      <c r="E5" s="1080" t="s">
        <v>30</v>
      </c>
      <c r="F5" s="1080"/>
      <c r="G5" s="1080"/>
      <c r="H5" s="1080"/>
      <c r="I5" s="1080"/>
      <c r="J5" s="1080"/>
    </row>
    <row r="6" spans="1:16" ht="17.399999999999999" x14ac:dyDescent="0.3">
      <c r="D6" s="1080" t="s">
        <v>74</v>
      </c>
      <c r="E6" s="1080"/>
      <c r="F6" s="1080"/>
      <c r="G6" s="1080"/>
      <c r="H6" s="1080"/>
      <c r="I6" s="1080"/>
      <c r="J6" s="1080"/>
      <c r="K6" s="1080"/>
      <c r="L6" s="1080"/>
    </row>
    <row r="7" spans="1:16" ht="17.399999999999999" x14ac:dyDescent="0.3">
      <c r="D7" s="13"/>
      <c r="E7" s="13"/>
      <c r="F7" s="13"/>
      <c r="G7" s="13"/>
      <c r="H7" s="13"/>
      <c r="I7" s="13"/>
      <c r="J7" s="134"/>
      <c r="K7" s="13"/>
      <c r="L7" s="13"/>
    </row>
    <row r="8" spans="1:16" x14ac:dyDescent="0.3">
      <c r="P8" s="4" t="s">
        <v>0</v>
      </c>
    </row>
    <row r="9" spans="1:16" ht="23.85" customHeight="1" x14ac:dyDescent="0.3">
      <c r="A9" s="1165" t="s">
        <v>31</v>
      </c>
      <c r="B9" s="1165"/>
      <c r="C9" s="1165"/>
      <c r="D9" s="1165" t="s">
        <v>171</v>
      </c>
      <c r="E9" s="1165"/>
      <c r="F9" s="1165"/>
      <c r="G9" s="1165"/>
      <c r="H9" s="1165"/>
      <c r="I9" s="1165"/>
      <c r="J9" s="1165"/>
      <c r="K9" s="1165"/>
      <c r="L9" s="1165"/>
      <c r="M9" s="1165"/>
      <c r="N9" s="1165"/>
      <c r="O9" s="1165"/>
      <c r="P9" s="11">
        <v>1</v>
      </c>
    </row>
    <row r="10" spans="1:16" ht="23.85" customHeight="1" x14ac:dyDescent="0.3">
      <c r="A10" s="1165" t="s">
        <v>32</v>
      </c>
      <c r="B10" s="1165"/>
      <c r="C10" s="1165"/>
      <c r="D10" s="1630" t="s">
        <v>76</v>
      </c>
      <c r="E10" s="1630"/>
      <c r="F10" s="1630"/>
      <c r="G10" s="1630"/>
      <c r="H10" s="1630"/>
      <c r="I10" s="1630"/>
      <c r="J10" s="1630"/>
      <c r="K10" s="1630"/>
      <c r="L10" s="1630"/>
      <c r="M10" s="1630"/>
      <c r="N10" s="1630"/>
      <c r="O10" s="1630"/>
      <c r="P10" s="18" t="s">
        <v>77</v>
      </c>
    </row>
    <row r="11" spans="1:16" ht="23.85" customHeight="1" x14ac:dyDescent="0.3">
      <c r="A11" s="1165" t="s">
        <v>33</v>
      </c>
      <c r="B11" s="1165"/>
      <c r="C11" s="1165"/>
      <c r="D11" s="1130"/>
      <c r="E11" s="1130"/>
      <c r="F11" s="1130"/>
      <c r="G11" s="1130"/>
      <c r="H11" s="1130"/>
      <c r="I11" s="1130"/>
      <c r="J11" s="1130"/>
      <c r="K11" s="1130"/>
      <c r="L11" s="1130"/>
      <c r="M11" s="1130"/>
      <c r="N11" s="1130"/>
      <c r="O11" s="1130"/>
      <c r="P11" s="11"/>
    </row>
    <row r="12" spans="1:16" ht="23.85" customHeight="1" x14ac:dyDescent="0.3">
      <c r="A12" s="7"/>
      <c r="B12" s="7"/>
      <c r="C12" s="7"/>
      <c r="D12" s="4"/>
      <c r="E12" s="4"/>
      <c r="F12" s="4"/>
      <c r="G12" s="4"/>
      <c r="H12" s="4"/>
      <c r="I12" s="4"/>
      <c r="J12" s="131"/>
      <c r="K12" s="4"/>
      <c r="L12" s="4"/>
      <c r="M12" s="4"/>
      <c r="N12" s="4"/>
      <c r="O12" s="4"/>
      <c r="P12" s="4"/>
    </row>
    <row r="13" spans="1:16" x14ac:dyDescent="0.3">
      <c r="A13" s="1096" t="s">
        <v>34</v>
      </c>
      <c r="B13" s="1098"/>
      <c r="C13" s="1098"/>
      <c r="D13" s="1098"/>
      <c r="E13" s="1098"/>
      <c r="F13" s="1098"/>
      <c r="G13" s="1098"/>
      <c r="H13" s="1098"/>
      <c r="I13" s="1098"/>
      <c r="J13" s="1098"/>
      <c r="K13" s="1098"/>
      <c r="L13" s="1098"/>
      <c r="M13" s="1098"/>
      <c r="N13" s="1098"/>
      <c r="O13" s="1098"/>
      <c r="P13" s="1097"/>
    </row>
    <row r="14" spans="1:16" x14ac:dyDescent="0.3">
      <c r="A14" s="7"/>
      <c r="B14" s="7"/>
      <c r="C14" s="7"/>
      <c r="D14" s="7"/>
      <c r="E14" s="7"/>
      <c r="F14" s="7"/>
      <c r="G14" s="7"/>
      <c r="H14" s="7"/>
      <c r="I14" s="7"/>
      <c r="J14" s="139"/>
      <c r="K14" s="7"/>
      <c r="L14" s="7"/>
      <c r="M14" s="7"/>
      <c r="N14" s="7"/>
      <c r="O14" s="7"/>
      <c r="P14" s="7"/>
    </row>
    <row r="15" spans="1:16" ht="21.6" customHeight="1" x14ac:dyDescent="0.3">
      <c r="A15" s="1121" t="s">
        <v>1</v>
      </c>
      <c r="B15" s="1122"/>
      <c r="C15" s="1122"/>
      <c r="D15" s="1123"/>
      <c r="E15" s="1077" t="s">
        <v>0</v>
      </c>
      <c r="F15" s="1078"/>
      <c r="G15" s="1131">
        <v>2022</v>
      </c>
      <c r="H15" s="1131"/>
      <c r="I15" s="21">
        <v>2023</v>
      </c>
      <c r="J15" s="143">
        <v>2024</v>
      </c>
      <c r="K15" s="1171">
        <v>2025</v>
      </c>
      <c r="L15" s="1171"/>
      <c r="M15" s="1171">
        <v>2026</v>
      </c>
      <c r="N15" s="1171"/>
      <c r="O15" s="1171">
        <v>2027</v>
      </c>
      <c r="P15" s="1171"/>
    </row>
    <row r="16" spans="1:16" x14ac:dyDescent="0.3">
      <c r="A16" s="1124"/>
      <c r="B16" s="1125"/>
      <c r="C16" s="1125"/>
      <c r="D16" s="1126"/>
      <c r="E16" s="11" t="s">
        <v>35</v>
      </c>
      <c r="F16" s="14" t="s">
        <v>36</v>
      </c>
      <c r="G16" s="1077" t="s">
        <v>11</v>
      </c>
      <c r="H16" s="1078"/>
      <c r="I16" s="11" t="s">
        <v>11</v>
      </c>
      <c r="J16" s="35" t="s">
        <v>12</v>
      </c>
      <c r="K16" s="1077" t="s">
        <v>13</v>
      </c>
      <c r="L16" s="1078"/>
      <c r="M16" s="1077" t="s">
        <v>14</v>
      </c>
      <c r="N16" s="1078"/>
      <c r="O16" s="1077" t="s">
        <v>14</v>
      </c>
      <c r="P16" s="1078"/>
    </row>
    <row r="17" spans="1:16" ht="23.85" customHeight="1" x14ac:dyDescent="0.3">
      <c r="A17" s="1158" t="s">
        <v>37</v>
      </c>
      <c r="B17" s="1158"/>
      <c r="C17" s="1158"/>
      <c r="D17" s="1158"/>
      <c r="E17" s="11"/>
      <c r="F17" s="11"/>
      <c r="G17" s="1168">
        <f>G18+G19+G20++G21+G22+G23+G24+G25+G26</f>
        <v>55857.299999999996</v>
      </c>
      <c r="H17" s="1631"/>
      <c r="I17" s="145">
        <f>I18+I19+I20+I21+I22+I23+I24+I25+I26</f>
        <v>45255.599999999991</v>
      </c>
      <c r="J17" s="145">
        <f>J18+J19+J20+J21+J22+J23+J24+J25+J26</f>
        <v>52032.2</v>
      </c>
      <c r="K17" s="1168">
        <f>SUM(K18:L26)</f>
        <v>52733</v>
      </c>
      <c r="L17" s="1170"/>
      <c r="M17" s="1632">
        <f>SUM(M18:N26)</f>
        <v>52733</v>
      </c>
      <c r="N17" s="1631"/>
      <c r="O17" s="1632">
        <f>SUM(O18:P26)</f>
        <v>52733</v>
      </c>
      <c r="P17" s="1631"/>
    </row>
    <row r="18" spans="1:16" ht="23.85" customHeight="1" x14ac:dyDescent="0.3">
      <c r="A18" s="1558" t="s">
        <v>79</v>
      </c>
      <c r="B18" s="1454"/>
      <c r="C18" s="1454"/>
      <c r="D18" s="1455"/>
      <c r="E18" s="11"/>
      <c r="F18" s="11">
        <v>21</v>
      </c>
      <c r="G18" s="1633">
        <f>G92</f>
        <v>30407</v>
      </c>
      <c r="H18" s="1634"/>
      <c r="I18" s="146">
        <f>I92</f>
        <v>27044.300000000003</v>
      </c>
      <c r="J18" s="146">
        <f>J92</f>
        <v>30343.5</v>
      </c>
      <c r="K18" s="1172">
        <f>SUM(K92)</f>
        <v>33015.300000000003</v>
      </c>
      <c r="L18" s="1172"/>
      <c r="M18" s="1172">
        <f>SUM(M92)</f>
        <v>33015.300000000003</v>
      </c>
      <c r="N18" s="1172"/>
      <c r="O18" s="1172">
        <f>SUM(O92)</f>
        <v>33015.300000000003</v>
      </c>
      <c r="P18" s="1172"/>
    </row>
    <row r="19" spans="1:16" ht="23.85" customHeight="1" x14ac:dyDescent="0.3">
      <c r="A19" s="1558" t="s">
        <v>138</v>
      </c>
      <c r="B19" s="1454"/>
      <c r="C19" s="1454"/>
      <c r="D19" s="1455"/>
      <c r="E19" s="11"/>
      <c r="F19" s="11">
        <v>22</v>
      </c>
      <c r="G19" s="1166">
        <f>G95</f>
        <v>6855.6</v>
      </c>
      <c r="H19" s="1078"/>
      <c r="I19" s="146">
        <f>I95</f>
        <v>7540.9</v>
      </c>
      <c r="J19" s="146">
        <f>J95</f>
        <v>6183.7000000000007</v>
      </c>
      <c r="K19" s="1172">
        <f>K95</f>
        <v>9122.7000000000007</v>
      </c>
      <c r="L19" s="1172"/>
      <c r="M19" s="1172">
        <f>M95</f>
        <v>9192.7000000000007</v>
      </c>
      <c r="N19" s="1172"/>
      <c r="O19" s="1172">
        <f>O95</f>
        <v>9192.7000000000007</v>
      </c>
      <c r="P19" s="1172"/>
    </row>
    <row r="20" spans="1:16" ht="23.85" customHeight="1" x14ac:dyDescent="0.3">
      <c r="A20" s="1558" t="s">
        <v>370</v>
      </c>
      <c r="B20" s="1454"/>
      <c r="C20" s="1454"/>
      <c r="D20" s="1455"/>
      <c r="E20" s="11"/>
      <c r="F20" s="11">
        <v>25</v>
      </c>
      <c r="G20" s="1166">
        <f>G133</f>
        <v>2385</v>
      </c>
      <c r="H20" s="1078"/>
      <c r="I20" s="146">
        <f>I133</f>
        <v>0</v>
      </c>
      <c r="J20" s="146">
        <f>J133</f>
        <v>0</v>
      </c>
      <c r="K20" s="1172">
        <f>K133</f>
        <v>0</v>
      </c>
      <c r="L20" s="1172"/>
      <c r="M20" s="1172">
        <f>M133+M135</f>
        <v>0</v>
      </c>
      <c r="N20" s="1172"/>
      <c r="O20" s="1172">
        <f>O133+O135</f>
        <v>0</v>
      </c>
      <c r="P20" s="1172"/>
    </row>
    <row r="21" spans="1:16" ht="23.85" customHeight="1" x14ac:dyDescent="0.3">
      <c r="A21" s="1558" t="s">
        <v>172</v>
      </c>
      <c r="B21" s="1454"/>
      <c r="C21" s="1454"/>
      <c r="D21" s="1455"/>
      <c r="E21" s="11"/>
      <c r="F21" s="11">
        <v>26</v>
      </c>
      <c r="G21" s="1166">
        <f>G135</f>
        <v>0</v>
      </c>
      <c r="H21" s="1078"/>
      <c r="I21" s="146">
        <f>I135</f>
        <v>0</v>
      </c>
      <c r="J21" s="146">
        <f>J135</f>
        <v>5000</v>
      </c>
      <c r="K21" s="1172">
        <f>K135</f>
        <v>0</v>
      </c>
      <c r="L21" s="1172"/>
      <c r="M21" s="1172">
        <f>M135</f>
        <v>0</v>
      </c>
      <c r="N21" s="1172"/>
      <c r="O21" s="1172">
        <f>O135</f>
        <v>0</v>
      </c>
      <c r="P21" s="1172"/>
    </row>
    <row r="22" spans="1:16" ht="23.85" customHeight="1" x14ac:dyDescent="0.3">
      <c r="A22" s="1558" t="s">
        <v>155</v>
      </c>
      <c r="B22" s="1454"/>
      <c r="C22" s="1454"/>
      <c r="D22" s="1455"/>
      <c r="E22" s="11"/>
      <c r="F22" s="11">
        <v>27</v>
      </c>
      <c r="G22" s="1172">
        <f>G110</f>
        <v>1094.7</v>
      </c>
      <c r="H22" s="1130"/>
      <c r="I22" s="146">
        <f>I110</f>
        <v>179.7</v>
      </c>
      <c r="J22" s="146">
        <f>J110</f>
        <v>250</v>
      </c>
      <c r="K22" s="1172">
        <f>SUM(K110)</f>
        <v>250</v>
      </c>
      <c r="L22" s="1172"/>
      <c r="M22" s="1172">
        <f>SUM(M110)</f>
        <v>250</v>
      </c>
      <c r="N22" s="1172"/>
      <c r="O22" s="1172">
        <f>SUM(O110)</f>
        <v>250</v>
      </c>
      <c r="P22" s="1172"/>
    </row>
    <row r="23" spans="1:16" ht="23.85" customHeight="1" x14ac:dyDescent="0.3">
      <c r="A23" s="1558" t="s">
        <v>82</v>
      </c>
      <c r="B23" s="1454"/>
      <c r="C23" s="1454"/>
      <c r="D23" s="1455"/>
      <c r="E23" s="11"/>
      <c r="F23" s="11">
        <v>28</v>
      </c>
      <c r="G23" s="1172">
        <f>G115</f>
        <v>356.4</v>
      </c>
      <c r="H23" s="1130"/>
      <c r="I23" s="146">
        <f>I115</f>
        <v>393.1</v>
      </c>
      <c r="J23" s="146">
        <f>J115</f>
        <v>400</v>
      </c>
      <c r="K23" s="1172">
        <f>SUM(K115)</f>
        <v>420</v>
      </c>
      <c r="L23" s="1172"/>
      <c r="M23" s="1172">
        <f>SUM(M115)</f>
        <v>420</v>
      </c>
      <c r="N23" s="1172"/>
      <c r="O23" s="1172">
        <f>SUM(O115)</f>
        <v>420</v>
      </c>
      <c r="P23" s="1172"/>
    </row>
    <row r="24" spans="1:16" ht="23.85" customHeight="1" x14ac:dyDescent="0.3">
      <c r="A24" s="1558" t="s">
        <v>83</v>
      </c>
      <c r="B24" s="1454"/>
      <c r="C24" s="1454"/>
      <c r="D24" s="1455"/>
      <c r="E24" s="11"/>
      <c r="F24" s="11">
        <v>31</v>
      </c>
      <c r="G24" s="1172">
        <f>G119</f>
        <v>2993.7</v>
      </c>
      <c r="H24" s="1130"/>
      <c r="I24" s="146">
        <f>I119</f>
        <v>1407.1999999999998</v>
      </c>
      <c r="J24" s="146">
        <f>J119</f>
        <v>0</v>
      </c>
      <c r="K24" s="1172">
        <f>SUM(K119)</f>
        <v>0</v>
      </c>
      <c r="L24" s="1172"/>
      <c r="M24" s="1172">
        <f>SUM(M119)</f>
        <v>0</v>
      </c>
      <c r="N24" s="1172"/>
      <c r="O24" s="1172">
        <f>SUM(O119)</f>
        <v>0</v>
      </c>
      <c r="P24" s="1172"/>
    </row>
    <row r="25" spans="1:16" ht="23.85" customHeight="1" x14ac:dyDescent="0.3">
      <c r="A25" s="1102" t="s">
        <v>84</v>
      </c>
      <c r="B25" s="1102"/>
      <c r="C25" s="1102"/>
      <c r="D25" s="1102"/>
      <c r="E25" s="11"/>
      <c r="F25" s="11">
        <v>33</v>
      </c>
      <c r="G25" s="1172">
        <f>G123</f>
        <v>1773.3000000000002</v>
      </c>
      <c r="H25" s="1130"/>
      <c r="I25" s="146">
        <f>I123</f>
        <v>1492.7</v>
      </c>
      <c r="J25" s="146">
        <f>J123</f>
        <v>1355</v>
      </c>
      <c r="K25" s="1172">
        <f>SUM(K123)</f>
        <v>1425</v>
      </c>
      <c r="L25" s="1172"/>
      <c r="M25" s="1172">
        <f>SUM(M123)</f>
        <v>1355</v>
      </c>
      <c r="N25" s="1172"/>
      <c r="O25" s="1172">
        <f>SUM(O123)</f>
        <v>1355</v>
      </c>
      <c r="P25" s="1172"/>
    </row>
    <row r="26" spans="1:16" ht="22.8" customHeight="1" x14ac:dyDescent="0.3">
      <c r="A26" s="1635" t="s">
        <v>371</v>
      </c>
      <c r="B26" s="1128"/>
      <c r="C26" s="1128"/>
      <c r="D26" s="1129"/>
      <c r="E26" s="2"/>
      <c r="F26" s="11">
        <v>35</v>
      </c>
      <c r="G26" s="1172">
        <f>G131</f>
        <v>9991.6</v>
      </c>
      <c r="H26" s="1130"/>
      <c r="I26" s="146">
        <f>I131</f>
        <v>7197.7</v>
      </c>
      <c r="J26" s="146">
        <f>J131</f>
        <v>8500</v>
      </c>
      <c r="K26" s="1166">
        <f>K131</f>
        <v>8500</v>
      </c>
      <c r="L26" s="1167"/>
      <c r="M26" s="1166">
        <f>M131</f>
        <v>8500</v>
      </c>
      <c r="N26" s="1167"/>
      <c r="O26" s="1166">
        <f>O131</f>
        <v>8500</v>
      </c>
      <c r="P26" s="1167"/>
    </row>
    <row r="27" spans="1:16" ht="23.85" customHeight="1" x14ac:dyDescent="0.3">
      <c r="A27" s="1014"/>
      <c r="B27" s="1188"/>
      <c r="C27" s="1188"/>
      <c r="D27" s="1015"/>
      <c r="E27" s="11"/>
      <c r="F27" s="2"/>
      <c r="G27" s="1077"/>
      <c r="H27" s="1078"/>
      <c r="I27" s="4"/>
      <c r="J27" s="131"/>
      <c r="K27" s="4"/>
      <c r="L27" s="4"/>
      <c r="M27" s="4"/>
      <c r="N27" s="4"/>
      <c r="O27" s="4"/>
      <c r="P27" s="4"/>
    </row>
    <row r="28" spans="1:16" ht="18.75" customHeight="1" x14ac:dyDescent="0.3">
      <c r="A28" s="1121" t="s">
        <v>1</v>
      </c>
      <c r="B28" s="1123"/>
      <c r="C28" s="1012" t="s">
        <v>0</v>
      </c>
      <c r="D28" s="1012"/>
      <c r="E28" s="1012"/>
      <c r="F28" s="1012"/>
      <c r="G28" s="1131">
        <v>2022</v>
      </c>
      <c r="H28" s="1131"/>
      <c r="I28" s="21">
        <v>2023</v>
      </c>
      <c r="J28" s="143">
        <v>2024</v>
      </c>
      <c r="K28" s="1171">
        <v>2025</v>
      </c>
      <c r="L28" s="1171"/>
      <c r="M28" s="1171">
        <v>2026</v>
      </c>
      <c r="N28" s="1171"/>
      <c r="O28" s="1171">
        <v>2027</v>
      </c>
      <c r="P28" s="1171"/>
    </row>
    <row r="29" spans="1:16" ht="35.700000000000003" customHeight="1" x14ac:dyDescent="0.3">
      <c r="A29" s="1124"/>
      <c r="B29" s="1126"/>
      <c r="C29" s="11" t="s">
        <v>61</v>
      </c>
      <c r="D29" s="11" t="s">
        <v>62</v>
      </c>
      <c r="E29" s="11" t="s">
        <v>35</v>
      </c>
      <c r="F29" s="14" t="s">
        <v>36</v>
      </c>
      <c r="G29" s="1077" t="s">
        <v>11</v>
      </c>
      <c r="H29" s="1078"/>
      <c r="I29" s="11" t="s">
        <v>11</v>
      </c>
      <c r="J29" s="35" t="s">
        <v>12</v>
      </c>
      <c r="K29" s="1077" t="s">
        <v>13</v>
      </c>
      <c r="L29" s="1078"/>
      <c r="M29" s="1077" t="s">
        <v>14</v>
      </c>
      <c r="N29" s="1078"/>
      <c r="O29" s="1077" t="s">
        <v>14</v>
      </c>
      <c r="P29" s="1078"/>
    </row>
    <row r="30" spans="1:16" ht="38.25" customHeight="1" x14ac:dyDescent="0.3">
      <c r="A30" s="1173" t="s">
        <v>63</v>
      </c>
      <c r="B30" s="1174"/>
      <c r="C30" s="2"/>
      <c r="D30" s="2"/>
      <c r="E30" s="2"/>
      <c r="F30" s="2"/>
      <c r="G30" s="1045">
        <f>G17</f>
        <v>55857.299999999996</v>
      </c>
      <c r="H30" s="1175"/>
      <c r="I30" s="29">
        <f>I17</f>
        <v>45255.599999999991</v>
      </c>
      <c r="J30" s="24">
        <f>J17</f>
        <v>52032.2</v>
      </c>
      <c r="K30" s="1045">
        <f>K17</f>
        <v>52733</v>
      </c>
      <c r="L30" s="1045"/>
      <c r="M30" s="1045">
        <f>M17</f>
        <v>52733</v>
      </c>
      <c r="N30" s="1045"/>
      <c r="O30" s="1045">
        <f>O17</f>
        <v>52733</v>
      </c>
      <c r="P30" s="1045"/>
    </row>
    <row r="31" spans="1:16" ht="32.85" customHeight="1" x14ac:dyDescent="0.3">
      <c r="A31" s="1038" t="s">
        <v>64</v>
      </c>
      <c r="B31" s="1040"/>
      <c r="C31" s="12">
        <v>297</v>
      </c>
      <c r="D31" s="2">
        <v>1</v>
      </c>
      <c r="E31" s="2">
        <v>4</v>
      </c>
      <c r="F31" s="2">
        <v>14</v>
      </c>
      <c r="G31" s="1043">
        <f>K57</f>
        <v>11990.8</v>
      </c>
      <c r="H31" s="1012"/>
      <c r="I31" s="111">
        <f>L57</f>
        <v>16701.5</v>
      </c>
      <c r="J31" s="111">
        <f>M57</f>
        <v>13500</v>
      </c>
      <c r="K31" s="1043">
        <f>N57</f>
        <v>13500</v>
      </c>
      <c r="L31" s="1043"/>
      <c r="M31" s="1043">
        <f>O57</f>
        <v>13500</v>
      </c>
      <c r="N31" s="1043"/>
      <c r="O31" s="1043">
        <f>P57</f>
        <v>13500</v>
      </c>
      <c r="P31" s="1043"/>
    </row>
    <row r="32" spans="1:16" ht="18.75" customHeight="1" x14ac:dyDescent="0.3">
      <c r="A32" s="1012"/>
      <c r="B32" s="1012"/>
      <c r="C32" s="12"/>
      <c r="D32" s="2"/>
      <c r="E32" s="2"/>
      <c r="F32" s="2"/>
      <c r="G32" s="1130"/>
      <c r="H32" s="1130"/>
      <c r="I32" s="11"/>
      <c r="J32" s="146"/>
      <c r="K32" s="1043"/>
      <c r="L32" s="1043"/>
      <c r="M32" s="1043"/>
      <c r="N32" s="1043"/>
      <c r="O32" s="1043"/>
      <c r="P32" s="1043"/>
    </row>
    <row r="33" spans="1:16" ht="18.75" customHeight="1" x14ac:dyDescent="0.3">
      <c r="A33" s="1012"/>
      <c r="B33" s="1012"/>
      <c r="C33" s="12"/>
      <c r="D33" s="2"/>
      <c r="E33" s="2"/>
      <c r="F33" s="2"/>
      <c r="G33" s="1130"/>
      <c r="H33" s="1130"/>
      <c r="I33" s="11"/>
      <c r="J33" s="146"/>
      <c r="K33" s="1043"/>
      <c r="L33" s="1043"/>
      <c r="M33" s="1043"/>
      <c r="N33" s="1043"/>
      <c r="O33" s="1043"/>
      <c r="P33" s="1043"/>
    </row>
    <row r="34" spans="1:16" ht="18.75" customHeight="1" x14ac:dyDescent="0.3">
      <c r="A34" s="1012"/>
      <c r="B34" s="1012"/>
      <c r="C34" s="12"/>
      <c r="D34" s="2"/>
      <c r="E34" s="2"/>
      <c r="F34" s="2"/>
      <c r="G34" s="1130"/>
      <c r="H34" s="1130"/>
      <c r="I34" s="11"/>
      <c r="J34" s="146"/>
      <c r="K34" s="1043"/>
      <c r="L34" s="1043"/>
      <c r="M34" s="1043"/>
      <c r="N34" s="1043"/>
      <c r="O34" s="1043"/>
      <c r="P34" s="1043"/>
    </row>
    <row r="35" spans="1:16" ht="32.85" customHeight="1" x14ac:dyDescent="0.3">
      <c r="A35" s="1038" t="s">
        <v>65</v>
      </c>
      <c r="B35" s="1040"/>
      <c r="C35" s="12"/>
      <c r="D35" s="2"/>
      <c r="E35" s="2"/>
      <c r="F35" s="2"/>
      <c r="G35" s="1130"/>
      <c r="H35" s="1130"/>
      <c r="I35" s="11"/>
      <c r="J35" s="146"/>
      <c r="K35" s="1045"/>
      <c r="L35" s="1045"/>
      <c r="M35" s="1043"/>
      <c r="N35" s="1043"/>
      <c r="O35" s="1043"/>
      <c r="P35" s="1043"/>
    </row>
    <row r="36" spans="1:16" ht="18" customHeight="1" x14ac:dyDescent="0.3">
      <c r="A36" s="1636"/>
      <c r="B36" s="1636"/>
      <c r="C36" s="12"/>
      <c r="D36" s="2"/>
      <c r="E36" s="2"/>
      <c r="F36" s="2"/>
      <c r="G36" s="1130"/>
      <c r="H36" s="1130"/>
      <c r="I36" s="11"/>
      <c r="J36" s="146"/>
      <c r="K36" s="1043"/>
      <c r="L36" s="1043"/>
      <c r="M36" s="1043"/>
      <c r="N36" s="1043"/>
      <c r="O36" s="1043"/>
      <c r="P36" s="1043"/>
    </row>
    <row r="37" spans="1:16" ht="19.2" customHeight="1" x14ac:dyDescent="0.3">
      <c r="A37" s="1014"/>
      <c r="B37" s="1015"/>
      <c r="C37" s="12"/>
      <c r="D37" s="2"/>
      <c r="E37" s="2"/>
      <c r="F37" s="2"/>
      <c r="G37" s="1077"/>
      <c r="H37" s="1078"/>
      <c r="I37" s="11"/>
      <c r="J37" s="146"/>
      <c r="K37" s="1041"/>
      <c r="L37" s="1042"/>
      <c r="M37" s="1041"/>
      <c r="N37" s="1042"/>
      <c r="O37" s="1041"/>
      <c r="P37" s="1042"/>
    </row>
    <row r="38" spans="1:16" ht="19.2" customHeight="1" x14ac:dyDescent="0.3">
      <c r="A38" s="1014"/>
      <c r="B38" s="1015"/>
      <c r="C38" s="12"/>
      <c r="D38" s="2"/>
      <c r="E38" s="2"/>
      <c r="F38" s="2"/>
      <c r="G38" s="1077"/>
      <c r="H38" s="1078"/>
      <c r="I38" s="11"/>
      <c r="J38" s="146"/>
      <c r="K38" s="1041"/>
      <c r="L38" s="1042"/>
      <c r="M38" s="1041"/>
      <c r="N38" s="1042"/>
      <c r="O38" s="1041"/>
      <c r="P38" s="1042"/>
    </row>
    <row r="39" spans="1:16" ht="54.75" customHeight="1" x14ac:dyDescent="0.3">
      <c r="A39" s="1038" t="s">
        <v>66</v>
      </c>
      <c r="B39" s="1040"/>
      <c r="C39" s="12">
        <v>1</v>
      </c>
      <c r="D39" s="2"/>
      <c r="E39" s="2"/>
      <c r="F39" s="2"/>
      <c r="G39" s="1041">
        <f>G30-G31</f>
        <v>43866.5</v>
      </c>
      <c r="H39" s="1015"/>
      <c r="I39" s="111">
        <f>I30-I31</f>
        <v>28554.099999999991</v>
      </c>
      <c r="J39" s="111">
        <f>J30-J31</f>
        <v>38532.199999999997</v>
      </c>
      <c r="K39" s="1041">
        <f>K30-K31</f>
        <v>39233</v>
      </c>
      <c r="L39" s="1042"/>
      <c r="M39" s="1041">
        <f>M30-M31</f>
        <v>39233</v>
      </c>
      <c r="N39" s="1042"/>
      <c r="O39" s="1041">
        <f>O30-O31</f>
        <v>39233</v>
      </c>
      <c r="P39" s="1042"/>
    </row>
    <row r="40" spans="1:16" ht="20.85" customHeight="1" x14ac:dyDescent="0.3">
      <c r="A40" s="1014"/>
      <c r="B40" s="1015"/>
      <c r="C40" s="2"/>
      <c r="D40" s="2"/>
      <c r="E40" s="2"/>
      <c r="F40" s="2"/>
      <c r="G40" s="1077"/>
      <c r="H40" s="1078"/>
      <c r="I40" s="11"/>
      <c r="J40" s="35"/>
      <c r="K40" s="1014"/>
      <c r="L40" s="1015"/>
      <c r="M40" s="1014"/>
      <c r="N40" s="1015"/>
      <c r="O40" s="1014"/>
      <c r="P40" s="1015"/>
    </row>
    <row r="41" spans="1:16" ht="20.85" customHeight="1" x14ac:dyDescent="0.3">
      <c r="A41" s="193"/>
      <c r="B41" s="193"/>
      <c r="G41" s="4"/>
      <c r="H41" s="4"/>
      <c r="I41" s="4"/>
      <c r="K41" s="193"/>
      <c r="L41" s="193"/>
      <c r="M41" s="193"/>
      <c r="N41" s="193"/>
      <c r="O41" s="193"/>
      <c r="P41" s="193"/>
    </row>
    <row r="42" spans="1:16" ht="17.55" customHeight="1" x14ac:dyDescent="0.3">
      <c r="A42" s="1127" t="s">
        <v>60</v>
      </c>
      <c r="B42" s="1128"/>
      <c r="C42" s="1128"/>
      <c r="D42" s="1128"/>
      <c r="E42" s="1128"/>
      <c r="F42" s="1128"/>
      <c r="G42" s="1128"/>
      <c r="H42" s="1128"/>
      <c r="I42" s="1128"/>
      <c r="J42" s="1128"/>
      <c r="K42" s="1128"/>
      <c r="L42" s="1128"/>
      <c r="M42" s="1128"/>
      <c r="N42" s="1128"/>
      <c r="O42" s="1128"/>
      <c r="P42" s="1129"/>
    </row>
    <row r="43" spans="1:16" ht="25.2" customHeight="1" x14ac:dyDescent="0.3">
      <c r="A43" s="1130" t="s">
        <v>1</v>
      </c>
      <c r="B43" s="1130"/>
      <c r="C43" s="1130"/>
      <c r="D43" s="1130" t="s">
        <v>0</v>
      </c>
      <c r="E43" s="1130"/>
      <c r="F43" s="1130"/>
      <c r="G43" s="1130" t="s">
        <v>71</v>
      </c>
      <c r="H43" s="1130"/>
      <c r="I43" s="1130"/>
      <c r="J43" s="1130"/>
      <c r="K43" s="1130" t="s">
        <v>69</v>
      </c>
      <c r="L43" s="1130"/>
      <c r="M43" s="1130"/>
      <c r="N43" s="1130" t="s">
        <v>72</v>
      </c>
      <c r="O43" s="1130"/>
      <c r="P43" s="1130"/>
    </row>
    <row r="44" spans="1:16" ht="64.2" customHeight="1" x14ac:dyDescent="0.3">
      <c r="A44" s="1130"/>
      <c r="B44" s="1130"/>
      <c r="C44" s="1130"/>
      <c r="D44" s="11" t="s">
        <v>35</v>
      </c>
      <c r="E44" s="1013" t="s">
        <v>53</v>
      </c>
      <c r="F44" s="1013"/>
      <c r="G44" s="1132" t="s">
        <v>50</v>
      </c>
      <c r="H44" s="1132"/>
      <c r="I44" s="17" t="s">
        <v>51</v>
      </c>
      <c r="J44" s="159" t="s">
        <v>52</v>
      </c>
      <c r="K44" s="17" t="s">
        <v>50</v>
      </c>
      <c r="L44" s="17" t="s">
        <v>51</v>
      </c>
      <c r="M44" s="17" t="s">
        <v>52</v>
      </c>
      <c r="N44" s="17" t="s">
        <v>50</v>
      </c>
      <c r="O44" s="17" t="s">
        <v>51</v>
      </c>
      <c r="P44" s="17" t="s">
        <v>52</v>
      </c>
    </row>
    <row r="45" spans="1:16" ht="20.85" customHeight="1" x14ac:dyDescent="0.3">
      <c r="A45" s="1165" t="s">
        <v>9</v>
      </c>
      <c r="B45" s="1165"/>
      <c r="C45" s="1165"/>
      <c r="D45" s="2"/>
      <c r="E45" s="1130"/>
      <c r="F45" s="1130"/>
      <c r="G45" s="1172">
        <f>G46</f>
        <v>52733</v>
      </c>
      <c r="H45" s="1172"/>
      <c r="I45" s="23"/>
      <c r="J45" s="146"/>
      <c r="K45" s="23">
        <f>K46</f>
        <v>52733</v>
      </c>
      <c r="L45" s="23"/>
      <c r="M45" s="23"/>
      <c r="N45" s="23">
        <f>N46</f>
        <v>52733</v>
      </c>
      <c r="O45" s="11"/>
      <c r="P45" s="11"/>
    </row>
    <row r="46" spans="1:16" s="9" customFormat="1" ht="20.85" customHeight="1" x14ac:dyDescent="0.3">
      <c r="A46" s="1177" t="s">
        <v>54</v>
      </c>
      <c r="B46" s="1177"/>
      <c r="C46" s="1177"/>
      <c r="D46" s="16" t="s">
        <v>58</v>
      </c>
      <c r="E46" s="1178"/>
      <c r="F46" s="1178"/>
      <c r="G46" s="1181">
        <f>K91</f>
        <v>52733</v>
      </c>
      <c r="H46" s="1181"/>
      <c r="I46" s="26"/>
      <c r="J46" s="163"/>
      <c r="K46" s="26">
        <f>M91</f>
        <v>52733</v>
      </c>
      <c r="L46" s="26"/>
      <c r="M46" s="26"/>
      <c r="N46" s="26">
        <f>O91</f>
        <v>52733</v>
      </c>
      <c r="O46" s="16"/>
      <c r="P46" s="16"/>
    </row>
    <row r="47" spans="1:16" s="9" customFormat="1" ht="20.85" customHeight="1" x14ac:dyDescent="0.3">
      <c r="A47" s="1177" t="s">
        <v>55</v>
      </c>
      <c r="B47" s="1177"/>
      <c r="C47" s="1177"/>
      <c r="D47" s="16" t="s">
        <v>59</v>
      </c>
      <c r="E47" s="1178"/>
      <c r="F47" s="1178"/>
      <c r="G47" s="1181"/>
      <c r="H47" s="1181"/>
      <c r="I47" s="26"/>
      <c r="J47" s="163"/>
      <c r="K47" s="26"/>
      <c r="L47" s="26"/>
      <c r="M47" s="26"/>
      <c r="N47" s="26"/>
      <c r="O47" s="16"/>
      <c r="P47" s="16"/>
    </row>
    <row r="48" spans="1:16" ht="20.85" customHeight="1" x14ac:dyDescent="0.3">
      <c r="A48" s="1165"/>
      <c r="B48" s="1165"/>
      <c r="C48" s="1165"/>
      <c r="D48" s="2"/>
      <c r="E48" s="1130"/>
      <c r="F48" s="1130"/>
      <c r="G48" s="1172"/>
      <c r="H48" s="1172"/>
      <c r="I48" s="23"/>
      <c r="J48" s="146"/>
      <c r="K48" s="23"/>
      <c r="L48" s="23"/>
      <c r="M48" s="23"/>
      <c r="N48" s="23"/>
      <c r="O48" s="11"/>
      <c r="P48" s="11"/>
    </row>
    <row r="49" spans="1:16" ht="20.85" customHeight="1" x14ac:dyDescent="0.3">
      <c r="A49" s="1165" t="s">
        <v>9</v>
      </c>
      <c r="B49" s="1165"/>
      <c r="C49" s="1165"/>
      <c r="D49" s="2"/>
      <c r="E49" s="1130">
        <v>2</v>
      </c>
      <c r="F49" s="1130"/>
      <c r="G49" s="1172">
        <f>G50+G51</f>
        <v>52733</v>
      </c>
      <c r="H49" s="1172"/>
      <c r="I49" s="23"/>
      <c r="J49" s="146"/>
      <c r="K49" s="23">
        <f>K50+K51</f>
        <v>52733</v>
      </c>
      <c r="L49" s="23"/>
      <c r="M49" s="23"/>
      <c r="N49" s="23">
        <f>N50+N51</f>
        <v>52733</v>
      </c>
      <c r="O49" s="11"/>
      <c r="P49" s="11"/>
    </row>
    <row r="50" spans="1:16" s="9" customFormat="1" ht="20.85" customHeight="1" x14ac:dyDescent="0.3">
      <c r="A50" s="1177" t="s">
        <v>56</v>
      </c>
      <c r="B50" s="1177"/>
      <c r="C50" s="1177"/>
      <c r="D50" s="8"/>
      <c r="E50" s="1178"/>
      <c r="F50" s="1178"/>
      <c r="G50" s="1181">
        <f>N57</f>
        <v>13500</v>
      </c>
      <c r="H50" s="1181"/>
      <c r="I50" s="26"/>
      <c r="J50" s="163"/>
      <c r="K50" s="26">
        <f>O57</f>
        <v>13500</v>
      </c>
      <c r="L50" s="26"/>
      <c r="M50" s="26"/>
      <c r="N50" s="26">
        <f>P57</f>
        <v>13500</v>
      </c>
      <c r="O50" s="16"/>
      <c r="P50" s="16"/>
    </row>
    <row r="51" spans="1:16" s="9" customFormat="1" ht="20.85" customHeight="1" x14ac:dyDescent="0.3">
      <c r="A51" s="1177" t="s">
        <v>57</v>
      </c>
      <c r="B51" s="1177"/>
      <c r="C51" s="1177"/>
      <c r="D51" s="8"/>
      <c r="E51" s="1178"/>
      <c r="F51" s="1178"/>
      <c r="G51" s="1181">
        <f>K39</f>
        <v>39233</v>
      </c>
      <c r="H51" s="1181"/>
      <c r="I51" s="26"/>
      <c r="J51" s="163"/>
      <c r="K51" s="26">
        <f>M39</f>
        <v>39233</v>
      </c>
      <c r="L51" s="26"/>
      <c r="M51" s="26"/>
      <c r="N51" s="26">
        <f>O39</f>
        <v>39233</v>
      </c>
      <c r="O51" s="16"/>
      <c r="P51" s="16"/>
    </row>
    <row r="52" spans="1:16" ht="20.85" customHeight="1" x14ac:dyDescent="0.3">
      <c r="A52" s="1165"/>
      <c r="B52" s="1165"/>
      <c r="C52" s="1165"/>
      <c r="D52" s="2"/>
      <c r="E52" s="1130"/>
      <c r="F52" s="1130"/>
      <c r="G52" s="1172"/>
      <c r="H52" s="1172"/>
      <c r="I52" s="23"/>
      <c r="J52" s="146"/>
      <c r="K52" s="23"/>
      <c r="L52" s="23"/>
      <c r="M52" s="23"/>
      <c r="N52" s="23"/>
      <c r="O52" s="11"/>
      <c r="P52" s="11"/>
    </row>
    <row r="53" spans="1:16" ht="19.2" customHeight="1" x14ac:dyDescent="0.3"/>
    <row r="54" spans="1:16" ht="16.2" x14ac:dyDescent="0.3">
      <c r="A54" s="1158" t="s">
        <v>2</v>
      </c>
      <c r="B54" s="1158"/>
      <c r="C54" s="1158"/>
      <c r="D54" s="1158"/>
      <c r="E54" s="1158"/>
      <c r="F54" s="1158"/>
      <c r="G54" s="1158"/>
      <c r="H54" s="1158"/>
      <c r="I54" s="1158"/>
      <c r="J54" s="1158"/>
      <c r="K54" s="1158"/>
      <c r="L54" s="1158"/>
      <c r="M54" s="1158"/>
      <c r="N54" s="1158"/>
      <c r="O54" s="1158"/>
      <c r="P54" s="1158"/>
    </row>
    <row r="55" spans="1:16" x14ac:dyDescent="0.3">
      <c r="A55" s="1130" t="s">
        <v>1</v>
      </c>
      <c r="B55" s="1130"/>
      <c r="C55" s="1130" t="s">
        <v>0</v>
      </c>
      <c r="D55" s="1130"/>
      <c r="E55" s="1130"/>
      <c r="F55" s="1130"/>
      <c r="G55" s="1130"/>
      <c r="H55" s="1130"/>
      <c r="I55" s="1121" t="s">
        <v>10</v>
      </c>
      <c r="J55" s="1123"/>
      <c r="K55" s="11">
        <v>2022</v>
      </c>
      <c r="L55" s="11">
        <v>2023</v>
      </c>
      <c r="M55" s="11">
        <v>2024</v>
      </c>
      <c r="N55" s="11">
        <v>2025</v>
      </c>
      <c r="O55" s="11">
        <v>2026</v>
      </c>
      <c r="P55" s="11">
        <v>2027</v>
      </c>
    </row>
    <row r="56" spans="1:16" ht="51.6" customHeight="1" x14ac:dyDescent="0.3">
      <c r="A56" s="1130"/>
      <c r="B56" s="1130"/>
      <c r="C56" s="14" t="s">
        <v>3</v>
      </c>
      <c r="D56" s="14" t="s">
        <v>4</v>
      </c>
      <c r="E56" s="14" t="s">
        <v>5</v>
      </c>
      <c r="F56" s="14" t="s">
        <v>6</v>
      </c>
      <c r="G56" s="14" t="s">
        <v>7</v>
      </c>
      <c r="H56" s="14" t="s">
        <v>8</v>
      </c>
      <c r="I56" s="1124"/>
      <c r="J56" s="1126"/>
      <c r="K56" s="17" t="s">
        <v>11</v>
      </c>
      <c r="L56" s="17" t="s">
        <v>11</v>
      </c>
      <c r="M56" s="17" t="s">
        <v>12</v>
      </c>
      <c r="N56" s="17" t="s">
        <v>13</v>
      </c>
      <c r="O56" s="17" t="s">
        <v>14</v>
      </c>
      <c r="P56" s="17" t="s">
        <v>14</v>
      </c>
    </row>
    <row r="57" spans="1:16" x14ac:dyDescent="0.3">
      <c r="A57" s="1061" t="s">
        <v>278</v>
      </c>
      <c r="B57" s="1063"/>
      <c r="C57" s="27" t="s">
        <v>319</v>
      </c>
      <c r="D57" s="3">
        <v>1</v>
      </c>
      <c r="E57" s="3"/>
      <c r="F57" s="3">
        <v>1</v>
      </c>
      <c r="G57" s="27" t="s">
        <v>372</v>
      </c>
      <c r="H57" s="2"/>
      <c r="I57" s="1182"/>
      <c r="J57" s="1176"/>
      <c r="K57" s="22">
        <f t="shared" ref="K57:P57" si="0">K58</f>
        <v>11990.8</v>
      </c>
      <c r="L57" s="22">
        <f t="shared" si="0"/>
        <v>16701.5</v>
      </c>
      <c r="M57" s="22">
        <f t="shared" si="0"/>
        <v>13500</v>
      </c>
      <c r="N57" s="22">
        <f t="shared" si="0"/>
        <v>13500</v>
      </c>
      <c r="O57" s="22">
        <f t="shared" si="0"/>
        <v>13500</v>
      </c>
      <c r="P57" s="22">
        <f t="shared" si="0"/>
        <v>13500</v>
      </c>
    </row>
    <row r="58" spans="1:16" ht="43.5" customHeight="1" x14ac:dyDescent="0.3">
      <c r="A58" s="1159" t="s">
        <v>312</v>
      </c>
      <c r="B58" s="1160"/>
      <c r="C58" s="10"/>
      <c r="D58" s="10"/>
      <c r="E58" s="2"/>
      <c r="F58" s="2"/>
      <c r="G58" s="2"/>
      <c r="H58" s="2">
        <v>142310</v>
      </c>
      <c r="I58" s="1014"/>
      <c r="J58" s="1015"/>
      <c r="K58" s="25">
        <v>11990.8</v>
      </c>
      <c r="L58" s="25">
        <v>16701.5</v>
      </c>
      <c r="M58" s="194">
        <v>13500</v>
      </c>
      <c r="N58" s="194">
        <v>13500</v>
      </c>
      <c r="O58" s="194">
        <v>13500</v>
      </c>
      <c r="P58" s="194">
        <v>13500</v>
      </c>
    </row>
    <row r="59" spans="1:16" ht="20.25" customHeight="1" x14ac:dyDescent="0.3">
      <c r="A59" s="1636"/>
      <c r="B59" s="1636"/>
      <c r="C59" s="2"/>
      <c r="D59" s="2"/>
      <c r="E59" s="2"/>
      <c r="F59" s="2"/>
      <c r="G59" s="2"/>
      <c r="H59" s="2"/>
      <c r="I59" s="1014"/>
      <c r="J59" s="1015"/>
      <c r="K59" s="11"/>
      <c r="L59" s="11"/>
      <c r="M59" s="2"/>
      <c r="N59" s="2"/>
      <c r="O59" s="2"/>
      <c r="P59" s="2"/>
    </row>
    <row r="60" spans="1:16" ht="21.75" customHeight="1" x14ac:dyDescent="0.3">
      <c r="A60" s="1014"/>
      <c r="B60" s="1015"/>
      <c r="C60" s="2"/>
      <c r="D60" s="2"/>
      <c r="E60" s="2"/>
      <c r="F60" s="2"/>
      <c r="G60" s="2"/>
      <c r="H60" s="2"/>
      <c r="I60" s="1014"/>
      <c r="J60" s="1015"/>
      <c r="K60" s="11"/>
      <c r="L60" s="11"/>
      <c r="M60" s="2"/>
      <c r="N60" s="2"/>
      <c r="O60" s="2"/>
      <c r="P60" s="2"/>
    </row>
    <row r="61" spans="1:16" ht="23.85" customHeight="1" x14ac:dyDescent="0.3">
      <c r="A61" s="1014"/>
      <c r="B61" s="1015"/>
      <c r="C61" s="2"/>
      <c r="D61" s="2"/>
      <c r="E61" s="2"/>
      <c r="F61" s="2"/>
      <c r="G61" s="2"/>
      <c r="H61" s="2"/>
      <c r="I61" s="1014"/>
      <c r="J61" s="1015"/>
      <c r="K61" s="11"/>
      <c r="L61" s="11"/>
      <c r="M61" s="2"/>
      <c r="N61" s="2"/>
      <c r="O61" s="2"/>
      <c r="P61" s="2"/>
    </row>
    <row r="62" spans="1:16" ht="23.85" customHeight="1" x14ac:dyDescent="0.3">
      <c r="A62" s="1014"/>
      <c r="B62" s="1015"/>
      <c r="C62" s="2"/>
      <c r="D62" s="2"/>
      <c r="E62" s="2"/>
      <c r="F62" s="2"/>
      <c r="G62" s="2"/>
      <c r="H62" s="2"/>
      <c r="I62" s="1014"/>
      <c r="J62" s="1015"/>
      <c r="K62" s="11"/>
      <c r="L62" s="11"/>
      <c r="M62" s="2"/>
      <c r="N62" s="2"/>
      <c r="O62" s="2"/>
      <c r="P62" s="2"/>
    </row>
    <row r="63" spans="1:16" ht="16.2" thickBot="1" x14ac:dyDescent="0.35">
      <c r="A63" s="1640"/>
      <c r="B63" s="1641"/>
      <c r="C63" s="55"/>
      <c r="D63" s="55"/>
      <c r="E63" s="55"/>
      <c r="F63" s="55"/>
      <c r="G63" s="55"/>
      <c r="H63" s="55"/>
      <c r="I63" s="55"/>
      <c r="J63" s="174"/>
      <c r="K63" s="55"/>
      <c r="L63" s="55"/>
      <c r="M63" s="55"/>
      <c r="N63" s="55"/>
      <c r="O63" s="55"/>
      <c r="P63" s="55"/>
    </row>
    <row r="64" spans="1:16" x14ac:dyDescent="0.3">
      <c r="A64" s="1642" t="s">
        <v>15</v>
      </c>
      <c r="B64" s="1643"/>
      <c r="C64" s="1643"/>
      <c r="D64" s="1643"/>
      <c r="E64" s="1643"/>
      <c r="F64" s="1643"/>
      <c r="G64" s="1643"/>
      <c r="H64" s="1643"/>
      <c r="I64" s="1643"/>
      <c r="J64" s="1643"/>
      <c r="K64" s="1643"/>
      <c r="L64" s="1643"/>
      <c r="M64" s="1643"/>
      <c r="N64" s="1643"/>
      <c r="O64" s="1643"/>
      <c r="P64" s="1644"/>
    </row>
    <row r="65" spans="1:17" ht="21.6" customHeight="1" x14ac:dyDescent="0.3">
      <c r="A65" s="1637"/>
      <c r="B65" s="1186"/>
      <c r="C65" s="1184"/>
      <c r="D65" s="1185"/>
      <c r="E65" s="1185"/>
      <c r="F65" s="1185"/>
      <c r="G65" s="1185"/>
      <c r="H65" s="1185"/>
      <c r="I65" s="1185"/>
      <c r="J65" s="1185"/>
      <c r="K65" s="1185"/>
      <c r="L65" s="1185"/>
      <c r="M65" s="1185"/>
      <c r="N65" s="1186"/>
      <c r="O65" s="1187" t="s">
        <v>0</v>
      </c>
      <c r="P65" s="1638"/>
    </row>
    <row r="66" spans="1:17" ht="21.6" customHeight="1" x14ac:dyDescent="0.3">
      <c r="A66" s="1639" t="s">
        <v>16</v>
      </c>
      <c r="B66" s="1183"/>
      <c r="C66" s="1184" t="s">
        <v>278</v>
      </c>
      <c r="D66" s="1185"/>
      <c r="E66" s="1185"/>
      <c r="F66" s="1185"/>
      <c r="G66" s="1185"/>
      <c r="H66" s="1185"/>
      <c r="I66" s="1185"/>
      <c r="J66" s="1185"/>
      <c r="K66" s="1185"/>
      <c r="L66" s="1185"/>
      <c r="M66" s="1185"/>
      <c r="N66" s="1186"/>
      <c r="O66" s="1187">
        <v>451</v>
      </c>
      <c r="P66" s="1638"/>
    </row>
    <row r="67" spans="1:17" ht="21.6" customHeight="1" x14ac:dyDescent="0.3">
      <c r="A67" s="1639" t="s">
        <v>17</v>
      </c>
      <c r="B67" s="1183"/>
      <c r="C67" s="1184" t="s">
        <v>373</v>
      </c>
      <c r="D67" s="1185"/>
      <c r="E67" s="1185"/>
      <c r="F67" s="1185"/>
      <c r="G67" s="1185"/>
      <c r="H67" s="1185"/>
      <c r="I67" s="1185"/>
      <c r="J67" s="1185"/>
      <c r="K67" s="1185"/>
      <c r="L67" s="1185"/>
      <c r="M67" s="1185"/>
      <c r="N67" s="1186"/>
      <c r="O67" s="1187">
        <v>64</v>
      </c>
      <c r="P67" s="1638"/>
    </row>
    <row r="68" spans="1:17" ht="21.6" customHeight="1" thickBot="1" x14ac:dyDescent="0.35">
      <c r="A68" s="1654" t="s">
        <v>18</v>
      </c>
      <c r="B68" s="1655"/>
      <c r="C68" s="1656" t="s">
        <v>374</v>
      </c>
      <c r="D68" s="1657"/>
      <c r="E68" s="1657"/>
      <c r="F68" s="1657"/>
      <c r="G68" s="1657"/>
      <c r="H68" s="1657"/>
      <c r="I68" s="1657"/>
      <c r="J68" s="1657"/>
      <c r="K68" s="1657"/>
      <c r="L68" s="1657"/>
      <c r="M68" s="1657"/>
      <c r="N68" s="1658"/>
      <c r="O68" s="1396" t="s">
        <v>232</v>
      </c>
      <c r="P68" s="1397"/>
    </row>
    <row r="69" spans="1:17" ht="16.2" thickBot="1" x14ac:dyDescent="0.35">
      <c r="A69" s="55"/>
      <c r="B69" s="55"/>
      <c r="C69" s="55"/>
      <c r="D69" s="55"/>
      <c r="E69" s="55"/>
      <c r="F69" s="55"/>
      <c r="G69" s="55"/>
      <c r="H69" s="55"/>
      <c r="I69" s="55"/>
      <c r="J69" s="174"/>
      <c r="K69" s="55"/>
      <c r="L69" s="55"/>
      <c r="M69" s="55"/>
      <c r="N69" s="55"/>
      <c r="O69" s="55"/>
      <c r="P69" s="55"/>
    </row>
    <row r="70" spans="1:17" s="55" customFormat="1" ht="27" customHeight="1" x14ac:dyDescent="0.3">
      <c r="A70" s="1645" t="s">
        <v>19</v>
      </c>
      <c r="B70" s="1646"/>
      <c r="C70" s="1646"/>
      <c r="D70" s="1646"/>
      <c r="E70" s="1646"/>
      <c r="F70" s="1646"/>
      <c r="G70" s="1646"/>
      <c r="H70" s="1646"/>
      <c r="I70" s="1646"/>
      <c r="J70" s="1646"/>
      <c r="K70" s="1646"/>
      <c r="L70" s="1646"/>
      <c r="M70" s="1646"/>
      <c r="N70" s="1646"/>
      <c r="O70" s="1646"/>
      <c r="P70" s="1647"/>
    </row>
    <row r="71" spans="1:17" s="55" customFormat="1" ht="36.75" customHeight="1" x14ac:dyDescent="0.3">
      <c r="A71" s="1648" t="s">
        <v>21</v>
      </c>
      <c r="B71" s="1194"/>
      <c r="C71" s="1195"/>
      <c r="D71" s="1309" t="s">
        <v>375</v>
      </c>
      <c r="E71" s="1309"/>
      <c r="F71" s="1309"/>
      <c r="G71" s="1309"/>
      <c r="H71" s="1309"/>
      <c r="I71" s="1309"/>
      <c r="J71" s="1309"/>
      <c r="K71" s="1309"/>
      <c r="L71" s="1309"/>
      <c r="M71" s="1309"/>
      <c r="N71" s="1309"/>
      <c r="O71" s="1309"/>
      <c r="P71" s="1649"/>
    </row>
    <row r="72" spans="1:17" s="55" customFormat="1" ht="101.25" customHeight="1" x14ac:dyDescent="0.3">
      <c r="A72" s="1650" t="s">
        <v>22</v>
      </c>
      <c r="B72" s="1025"/>
      <c r="C72" s="1026"/>
      <c r="D72" s="1196" t="s">
        <v>681</v>
      </c>
      <c r="E72" s="1198"/>
      <c r="F72" s="1198"/>
      <c r="G72" s="1198"/>
      <c r="H72" s="1198"/>
      <c r="I72" s="1198"/>
      <c r="J72" s="1198"/>
      <c r="K72" s="1198"/>
      <c r="L72" s="1198"/>
      <c r="M72" s="1198"/>
      <c r="N72" s="1198"/>
      <c r="O72" s="1198"/>
      <c r="P72" s="1567"/>
    </row>
    <row r="73" spans="1:17" s="55" customFormat="1" ht="88.5" customHeight="1" thickBot="1" x14ac:dyDescent="0.35">
      <c r="A73" s="1651" t="s">
        <v>23</v>
      </c>
      <c r="B73" s="1652"/>
      <c r="C73" s="1653"/>
      <c r="D73" s="1571" t="s">
        <v>672</v>
      </c>
      <c r="E73" s="1571"/>
      <c r="F73" s="1571"/>
      <c r="G73" s="1571"/>
      <c r="H73" s="1571"/>
      <c r="I73" s="1571"/>
      <c r="J73" s="1571"/>
      <c r="K73" s="1571"/>
      <c r="L73" s="1571"/>
      <c r="M73" s="1571"/>
      <c r="N73" s="1571"/>
      <c r="O73" s="1571"/>
      <c r="P73" s="1572"/>
    </row>
    <row r="74" spans="1:17" s="55" customFormat="1" ht="16.2" thickBot="1" x14ac:dyDescent="0.35">
      <c r="A74" s="195"/>
      <c r="B74" s="195"/>
      <c r="C74" s="195"/>
      <c r="D74" s="195"/>
      <c r="E74" s="195"/>
      <c r="F74" s="195"/>
      <c r="G74" s="195"/>
      <c r="H74" s="195"/>
      <c r="I74" s="195"/>
      <c r="J74" s="694"/>
      <c r="K74" s="195"/>
      <c r="L74" s="195"/>
      <c r="M74" s="195"/>
      <c r="N74" s="195"/>
      <c r="O74" s="195"/>
      <c r="P74" s="195"/>
    </row>
    <row r="75" spans="1:17" s="55" customFormat="1" x14ac:dyDescent="0.3">
      <c r="A75" s="1665" t="s">
        <v>20</v>
      </c>
      <c r="B75" s="1666"/>
      <c r="C75" s="1666"/>
      <c r="D75" s="1666"/>
      <c r="E75" s="1666"/>
      <c r="F75" s="1666"/>
      <c r="G75" s="1666"/>
      <c r="H75" s="1666"/>
      <c r="I75" s="1666"/>
      <c r="J75" s="1666"/>
      <c r="K75" s="1666"/>
      <c r="L75" s="1666"/>
      <c r="M75" s="1666"/>
      <c r="N75" s="1666"/>
      <c r="O75" s="1666"/>
      <c r="P75" s="1667"/>
    </row>
    <row r="76" spans="1:17" s="55" customFormat="1" ht="24" customHeight="1" x14ac:dyDescent="0.3">
      <c r="A76" s="1668" t="s">
        <v>24</v>
      </c>
      <c r="B76" s="1669" t="s">
        <v>0</v>
      </c>
      <c r="C76" s="1669" t="s">
        <v>1</v>
      </c>
      <c r="D76" s="1669"/>
      <c r="E76" s="1669"/>
      <c r="F76" s="1669"/>
      <c r="G76" s="1669"/>
      <c r="H76" s="1669"/>
      <c r="I76" s="1669"/>
      <c r="J76" s="1322" t="s">
        <v>28</v>
      </c>
      <c r="K76" s="196">
        <v>2022</v>
      </c>
      <c r="L76" s="196">
        <v>2023</v>
      </c>
      <c r="M76" s="196">
        <v>2024</v>
      </c>
      <c r="N76" s="196">
        <v>2025</v>
      </c>
      <c r="O76" s="196">
        <v>2026</v>
      </c>
      <c r="P76" s="705">
        <v>2027</v>
      </c>
    </row>
    <row r="77" spans="1:17" s="55" customFormat="1" ht="55.2" customHeight="1" x14ac:dyDescent="0.3">
      <c r="A77" s="1668"/>
      <c r="B77" s="1669"/>
      <c r="C77" s="1669"/>
      <c r="D77" s="1669"/>
      <c r="E77" s="1669"/>
      <c r="F77" s="1669"/>
      <c r="G77" s="1669"/>
      <c r="H77" s="1669"/>
      <c r="I77" s="1669"/>
      <c r="J77" s="1322"/>
      <c r="K77" s="706" t="s">
        <v>11</v>
      </c>
      <c r="L77" s="706" t="s">
        <v>11</v>
      </c>
      <c r="M77" s="706" t="s">
        <v>12</v>
      </c>
      <c r="N77" s="706" t="s">
        <v>13</v>
      </c>
      <c r="O77" s="706" t="s">
        <v>14</v>
      </c>
      <c r="P77" s="707" t="s">
        <v>14</v>
      </c>
    </row>
    <row r="78" spans="1:17" s="55" customFormat="1" ht="46.5" customHeight="1" x14ac:dyDescent="0.3">
      <c r="A78" s="1659" t="s">
        <v>25</v>
      </c>
      <c r="B78" s="570" t="s">
        <v>179</v>
      </c>
      <c r="C78" s="1660" t="s">
        <v>376</v>
      </c>
      <c r="D78" s="1660"/>
      <c r="E78" s="1660"/>
      <c r="F78" s="1660"/>
      <c r="G78" s="1660"/>
      <c r="H78" s="1660"/>
      <c r="I78" s="1660"/>
      <c r="J78" s="33" t="s">
        <v>95</v>
      </c>
      <c r="K78" s="570">
        <v>100</v>
      </c>
      <c r="L78" s="570">
        <v>100</v>
      </c>
      <c r="M78" s="570">
        <v>100</v>
      </c>
      <c r="N78" s="570">
        <v>100</v>
      </c>
      <c r="O78" s="570">
        <v>100</v>
      </c>
      <c r="P78" s="708">
        <v>100</v>
      </c>
    </row>
    <row r="79" spans="1:17" s="55" customFormat="1" ht="17.55" customHeight="1" x14ac:dyDescent="0.3">
      <c r="A79" s="1659"/>
      <c r="B79" s="570" t="s">
        <v>241</v>
      </c>
      <c r="C79" s="1670" t="s">
        <v>377</v>
      </c>
      <c r="D79" s="1670"/>
      <c r="E79" s="1670"/>
      <c r="F79" s="1670"/>
      <c r="G79" s="1670"/>
      <c r="H79" s="1670"/>
      <c r="I79" s="1670"/>
      <c r="J79" s="33" t="s">
        <v>95</v>
      </c>
      <c r="K79" s="570">
        <v>100</v>
      </c>
      <c r="L79" s="570">
        <v>100</v>
      </c>
      <c r="M79" s="570">
        <v>100</v>
      </c>
      <c r="N79" s="570">
        <v>100</v>
      </c>
      <c r="O79" s="570">
        <v>100</v>
      </c>
      <c r="P79" s="708">
        <v>100</v>
      </c>
      <c r="Q79" s="709"/>
    </row>
    <row r="80" spans="1:17" s="55" customFormat="1" ht="33.75" customHeight="1" x14ac:dyDescent="0.3">
      <c r="A80" s="1659"/>
      <c r="B80" s="570" t="s">
        <v>98</v>
      </c>
      <c r="C80" s="1660" t="s">
        <v>378</v>
      </c>
      <c r="D80" s="1660"/>
      <c r="E80" s="1660"/>
      <c r="F80" s="1660"/>
      <c r="G80" s="1660"/>
      <c r="H80" s="1660"/>
      <c r="I80" s="1660"/>
      <c r="J80" s="33" t="s">
        <v>95</v>
      </c>
      <c r="K80" s="570">
        <v>100</v>
      </c>
      <c r="L80" s="570">
        <v>97</v>
      </c>
      <c r="M80" s="570">
        <v>100</v>
      </c>
      <c r="N80" s="570">
        <v>100</v>
      </c>
      <c r="O80" s="570">
        <v>100</v>
      </c>
      <c r="P80" s="708">
        <v>100</v>
      </c>
    </row>
    <row r="81" spans="1:16" s="55" customFormat="1" ht="16.2" customHeight="1" x14ac:dyDescent="0.3">
      <c r="A81" s="1659" t="s">
        <v>327</v>
      </c>
      <c r="B81" s="570" t="s">
        <v>243</v>
      </c>
      <c r="C81" s="1660" t="s">
        <v>379</v>
      </c>
      <c r="D81" s="1660"/>
      <c r="E81" s="1660"/>
      <c r="F81" s="1660"/>
      <c r="G81" s="1660"/>
      <c r="H81" s="1660"/>
      <c r="I81" s="1660"/>
      <c r="J81" s="33" t="s">
        <v>106</v>
      </c>
      <c r="K81" s="33">
        <v>136026</v>
      </c>
      <c r="L81" s="710">
        <v>110413</v>
      </c>
      <c r="M81" s="33">
        <v>150000</v>
      </c>
      <c r="N81" s="570">
        <v>150000</v>
      </c>
      <c r="O81" s="570">
        <v>150000</v>
      </c>
      <c r="P81" s="708">
        <v>150000</v>
      </c>
    </row>
    <row r="82" spans="1:16" s="55" customFormat="1" ht="18.75" customHeight="1" x14ac:dyDescent="0.3">
      <c r="A82" s="1659"/>
      <c r="B82" s="570" t="s">
        <v>107</v>
      </c>
      <c r="C82" s="1660" t="s">
        <v>380</v>
      </c>
      <c r="D82" s="1660"/>
      <c r="E82" s="1660"/>
      <c r="F82" s="1660"/>
      <c r="G82" s="1660"/>
      <c r="H82" s="1660"/>
      <c r="I82" s="1660"/>
      <c r="J82" s="33" t="s">
        <v>295</v>
      </c>
      <c r="K82" s="33">
        <v>53419.9</v>
      </c>
      <c r="L82" s="711">
        <v>38847.9</v>
      </c>
      <c r="M82" s="33">
        <v>50000</v>
      </c>
      <c r="N82" s="570">
        <v>50000</v>
      </c>
      <c r="O82" s="570">
        <v>50000</v>
      </c>
      <c r="P82" s="708">
        <v>50000</v>
      </c>
    </row>
    <row r="83" spans="1:16" s="55" customFormat="1" ht="21.3" customHeight="1" x14ac:dyDescent="0.3">
      <c r="A83" s="1659"/>
      <c r="B83" s="570" t="s">
        <v>186</v>
      </c>
      <c r="C83" s="1660" t="s">
        <v>381</v>
      </c>
      <c r="D83" s="1660"/>
      <c r="E83" s="1660"/>
      <c r="F83" s="1660"/>
      <c r="G83" s="1660"/>
      <c r="H83" s="1660"/>
      <c r="I83" s="1660"/>
      <c r="J83" s="33" t="s">
        <v>106</v>
      </c>
      <c r="K83" s="33">
        <v>245</v>
      </c>
      <c r="L83" s="33">
        <v>283</v>
      </c>
      <c r="M83" s="33">
        <v>400</v>
      </c>
      <c r="N83" s="570">
        <v>400</v>
      </c>
      <c r="O83" s="570">
        <v>400</v>
      </c>
      <c r="P83" s="708">
        <v>400</v>
      </c>
    </row>
    <row r="84" spans="1:16" s="55" customFormat="1" ht="20.85" customHeight="1" x14ac:dyDescent="0.3">
      <c r="A84" s="1659"/>
      <c r="B84" s="570" t="s">
        <v>108</v>
      </c>
      <c r="C84" s="1661" t="s">
        <v>673</v>
      </c>
      <c r="D84" s="1661"/>
      <c r="E84" s="1661"/>
      <c r="F84" s="1661"/>
      <c r="G84" s="1661"/>
      <c r="H84" s="1661"/>
      <c r="I84" s="1661"/>
      <c r="J84" s="33" t="s">
        <v>295</v>
      </c>
      <c r="K84" s="33">
        <v>908267</v>
      </c>
      <c r="L84" s="712">
        <v>971938</v>
      </c>
      <c r="M84" s="570">
        <v>800000</v>
      </c>
      <c r="N84" s="570">
        <v>800000</v>
      </c>
      <c r="O84" s="570">
        <v>800000</v>
      </c>
      <c r="P84" s="708">
        <v>800000</v>
      </c>
    </row>
    <row r="85" spans="1:16" s="55" customFormat="1" ht="31.8" customHeight="1" x14ac:dyDescent="0.3">
      <c r="A85" s="1659" t="s">
        <v>27</v>
      </c>
      <c r="B85" s="570" t="s">
        <v>127</v>
      </c>
      <c r="C85" s="1663" t="s">
        <v>382</v>
      </c>
      <c r="D85" s="1663"/>
      <c r="E85" s="1663"/>
      <c r="F85" s="1663"/>
      <c r="G85" s="1663"/>
      <c r="H85" s="1663"/>
      <c r="I85" s="1663"/>
      <c r="J85" s="33" t="s">
        <v>383</v>
      </c>
      <c r="K85" s="570">
        <v>20</v>
      </c>
      <c r="L85" s="570">
        <v>25</v>
      </c>
      <c r="M85" s="570">
        <v>20</v>
      </c>
      <c r="N85" s="570">
        <v>20</v>
      </c>
      <c r="O85" s="570">
        <v>15</v>
      </c>
      <c r="P85" s="708">
        <v>10</v>
      </c>
    </row>
    <row r="86" spans="1:16" s="55" customFormat="1" ht="33" customHeight="1" thickBot="1" x14ac:dyDescent="0.35">
      <c r="A86" s="1662"/>
      <c r="B86" s="713" t="s">
        <v>130</v>
      </c>
      <c r="C86" s="1664" t="s">
        <v>384</v>
      </c>
      <c r="D86" s="1664"/>
      <c r="E86" s="1664"/>
      <c r="F86" s="1664"/>
      <c r="G86" s="1664"/>
      <c r="H86" s="1664"/>
      <c r="I86" s="1664"/>
      <c r="J86" s="714" t="s">
        <v>383</v>
      </c>
      <c r="K86" s="570">
        <v>20</v>
      </c>
      <c r="L86" s="570">
        <v>25</v>
      </c>
      <c r="M86" s="570">
        <v>20</v>
      </c>
      <c r="N86" s="570">
        <v>20</v>
      </c>
      <c r="O86" s="570">
        <v>15</v>
      </c>
      <c r="P86" s="708">
        <v>10</v>
      </c>
    </row>
    <row r="87" spans="1:16" ht="19.95" customHeight="1" x14ac:dyDescent="0.3">
      <c r="A87" s="55"/>
      <c r="B87" s="55"/>
      <c r="C87" s="55"/>
      <c r="D87" s="55"/>
      <c r="E87" s="55"/>
      <c r="F87" s="55"/>
      <c r="G87" s="55"/>
      <c r="H87" s="55"/>
      <c r="I87" s="55"/>
      <c r="J87" s="174"/>
      <c r="K87" s="55"/>
      <c r="L87" s="55"/>
      <c r="M87" s="55"/>
      <c r="N87" s="55"/>
      <c r="O87" s="55"/>
      <c r="P87" s="55"/>
    </row>
    <row r="88" spans="1:16" ht="16.2" x14ac:dyDescent="0.3">
      <c r="A88" s="1061" t="s">
        <v>29</v>
      </c>
      <c r="B88" s="1062"/>
      <c r="C88" s="1062"/>
      <c r="D88" s="1062"/>
      <c r="E88" s="1062"/>
      <c r="F88" s="1062"/>
      <c r="G88" s="1062"/>
      <c r="H88" s="1062"/>
      <c r="I88" s="1062"/>
      <c r="J88" s="1062"/>
      <c r="K88" s="1062"/>
      <c r="L88" s="1062"/>
      <c r="M88" s="1062"/>
      <c r="N88" s="1062"/>
      <c r="O88" s="1062"/>
      <c r="P88" s="1063"/>
    </row>
    <row r="89" spans="1:16" x14ac:dyDescent="0.3">
      <c r="A89" s="1121" t="s">
        <v>1</v>
      </c>
      <c r="B89" s="1122"/>
      <c r="C89" s="1122"/>
      <c r="D89" s="1123"/>
      <c r="E89" s="1077" t="s">
        <v>0</v>
      </c>
      <c r="F89" s="1078"/>
      <c r="G89" s="1077">
        <v>2022</v>
      </c>
      <c r="H89" s="1078"/>
      <c r="I89" s="11">
        <v>2023</v>
      </c>
      <c r="J89" s="35">
        <v>2024</v>
      </c>
      <c r="K89" s="1014">
        <v>2025</v>
      </c>
      <c r="L89" s="1015"/>
      <c r="M89" s="1014">
        <v>2026</v>
      </c>
      <c r="N89" s="1015"/>
      <c r="O89" s="1012">
        <v>2027</v>
      </c>
      <c r="P89" s="1012"/>
    </row>
    <row r="90" spans="1:16" x14ac:dyDescent="0.3">
      <c r="A90" s="1124"/>
      <c r="B90" s="1125"/>
      <c r="C90" s="1125"/>
      <c r="D90" s="1126"/>
      <c r="E90" s="11" t="s">
        <v>38</v>
      </c>
      <c r="F90" s="14" t="s">
        <v>39</v>
      </c>
      <c r="G90" s="1077" t="s">
        <v>11</v>
      </c>
      <c r="H90" s="1078"/>
      <c r="I90" s="11" t="s">
        <v>11</v>
      </c>
      <c r="J90" s="35" t="s">
        <v>12</v>
      </c>
      <c r="K90" s="1077" t="s">
        <v>13</v>
      </c>
      <c r="L90" s="1078"/>
      <c r="M90" s="1077" t="s">
        <v>14</v>
      </c>
      <c r="N90" s="1078"/>
      <c r="O90" s="1077" t="s">
        <v>14</v>
      </c>
      <c r="P90" s="1078"/>
    </row>
    <row r="91" spans="1:16" s="197" customFormat="1" ht="23.85" customHeight="1" x14ac:dyDescent="0.3">
      <c r="A91" s="1671" t="s">
        <v>278</v>
      </c>
      <c r="B91" s="1463"/>
      <c r="C91" s="1463"/>
      <c r="D91" s="1464"/>
      <c r="E91" s="42" t="s">
        <v>372</v>
      </c>
      <c r="F91" s="43"/>
      <c r="G91" s="1465">
        <f>G92+G95+G110+G115+G119+G123+G131+G133+G135</f>
        <v>55857.299999999996</v>
      </c>
      <c r="H91" s="1466"/>
      <c r="I91" s="145">
        <f>I92+I95+I110+I115+I119+I123+I131+I133+I135</f>
        <v>45255.599999999991</v>
      </c>
      <c r="J91" s="145">
        <f>J92+J95+J110+J115+J119+J123+J131+J133+J135</f>
        <v>52032.2</v>
      </c>
      <c r="K91" s="1465">
        <f>SUM(K92+K95+K110+K115+K119+K123+K131)+K133+K135</f>
        <v>52733</v>
      </c>
      <c r="L91" s="1466"/>
      <c r="M91" s="1465">
        <f>SUM(M92+M95+M110+M115+M119+M123+M131)+M133+M135</f>
        <v>52733</v>
      </c>
      <c r="N91" s="1466"/>
      <c r="O91" s="1465">
        <f>SUM(O92+O95+O110+O115+O119+O123+O131)+O133+O135</f>
        <v>52733</v>
      </c>
      <c r="P91" s="1466"/>
    </row>
    <row r="92" spans="1:16" s="197" customFormat="1" ht="23.85" customHeight="1" x14ac:dyDescent="0.3">
      <c r="A92" s="1671" t="s">
        <v>79</v>
      </c>
      <c r="B92" s="1463"/>
      <c r="C92" s="1463"/>
      <c r="D92" s="1464"/>
      <c r="E92" s="43"/>
      <c r="F92" s="43">
        <v>21</v>
      </c>
      <c r="G92" s="1465">
        <f>G93+G94</f>
        <v>30407</v>
      </c>
      <c r="H92" s="1466"/>
      <c r="I92" s="145">
        <f>I93+I94</f>
        <v>27044.300000000003</v>
      </c>
      <c r="J92" s="145">
        <f>J93+J94</f>
        <v>30343.5</v>
      </c>
      <c r="K92" s="1672">
        <f>K93+K94</f>
        <v>33015.300000000003</v>
      </c>
      <c r="L92" s="1672"/>
      <c r="M92" s="1672">
        <f>M93+M94</f>
        <v>33015.300000000003</v>
      </c>
      <c r="N92" s="1672"/>
      <c r="O92" s="1672">
        <f>O93+O94</f>
        <v>33015.300000000003</v>
      </c>
      <c r="P92" s="1672"/>
    </row>
    <row r="93" spans="1:16" ht="21.3" customHeight="1" x14ac:dyDescent="0.3">
      <c r="A93" s="1673" t="s">
        <v>199</v>
      </c>
      <c r="B93" s="1602"/>
      <c r="C93" s="1602"/>
      <c r="D93" s="1603"/>
      <c r="E93" s="35"/>
      <c r="F93" s="144">
        <v>211180</v>
      </c>
      <c r="G93" s="1485">
        <v>23720.5</v>
      </c>
      <c r="H93" s="1486"/>
      <c r="I93" s="146">
        <v>20812.2</v>
      </c>
      <c r="J93" s="146">
        <v>23568.5</v>
      </c>
      <c r="K93" s="1485">
        <v>25593.200000000001</v>
      </c>
      <c r="L93" s="1486"/>
      <c r="M93" s="1485">
        <v>25593.200000000001</v>
      </c>
      <c r="N93" s="1486"/>
      <c r="O93" s="1485">
        <v>25593.200000000001</v>
      </c>
      <c r="P93" s="1486"/>
    </row>
    <row r="94" spans="1:16" ht="30.3" customHeight="1" x14ac:dyDescent="0.3">
      <c r="A94" s="1674" t="s">
        <v>201</v>
      </c>
      <c r="B94" s="1604"/>
      <c r="C94" s="1604"/>
      <c r="D94" s="1512"/>
      <c r="E94" s="35"/>
      <c r="F94" s="144">
        <v>212100</v>
      </c>
      <c r="G94" s="1675">
        <v>6686.5</v>
      </c>
      <c r="H94" s="1675"/>
      <c r="I94" s="146">
        <v>6232.1</v>
      </c>
      <c r="J94" s="146">
        <v>6775</v>
      </c>
      <c r="K94" s="1675">
        <v>7422.1</v>
      </c>
      <c r="L94" s="1675"/>
      <c r="M94" s="1675">
        <v>7422.1</v>
      </c>
      <c r="N94" s="1675"/>
      <c r="O94" s="1675">
        <v>7422.1</v>
      </c>
      <c r="P94" s="1675"/>
    </row>
    <row r="95" spans="1:16" s="197" customFormat="1" ht="22.95" customHeight="1" x14ac:dyDescent="0.3">
      <c r="A95" s="1676" t="s">
        <v>138</v>
      </c>
      <c r="B95" s="1600"/>
      <c r="C95" s="1600"/>
      <c r="D95" s="1507"/>
      <c r="E95" s="43"/>
      <c r="F95" s="43">
        <v>22</v>
      </c>
      <c r="G95" s="1465">
        <f>SUM(G96:H109)</f>
        <v>6855.6</v>
      </c>
      <c r="H95" s="1466"/>
      <c r="I95" s="145">
        <f>I96+I97+I98+I99+I100+I101+I102+I103+I104+I105+I106+I107+I108+I109</f>
        <v>7540.9</v>
      </c>
      <c r="J95" s="145">
        <f>J96+J97+J98+J99+J100+J101+J102+J103+J104+J105+J106+J107+J108+J109</f>
        <v>6183.7000000000007</v>
      </c>
      <c r="K95" s="1465">
        <f>SUM(K96+K97+K98+K99+K100+K101+K102+K103+K104+K105+K106+K107+K108+K109)</f>
        <v>9122.7000000000007</v>
      </c>
      <c r="L95" s="1466"/>
      <c r="M95" s="1465">
        <f t="shared" ref="M95" si="1">SUM(M96+M97+M98+M99+M100+M101+M102+M103+M104+M105+M106+M107+M108+M109)</f>
        <v>9192.7000000000007</v>
      </c>
      <c r="N95" s="1466"/>
      <c r="O95" s="1465">
        <f t="shared" ref="O95" si="2">SUM(O96+O97+O98+O99+O100+O101+O102+O103+O104+O105+O106+O107+O108+O109)</f>
        <v>9192.7000000000007</v>
      </c>
      <c r="P95" s="1466"/>
    </row>
    <row r="96" spans="1:16" ht="22.95" customHeight="1" x14ac:dyDescent="0.3">
      <c r="A96" s="1558" t="s">
        <v>142</v>
      </c>
      <c r="B96" s="1454"/>
      <c r="C96" s="1454"/>
      <c r="D96" s="1455"/>
      <c r="E96" s="35"/>
      <c r="F96" s="190" t="s">
        <v>341</v>
      </c>
      <c r="G96" s="1485">
        <v>512.6</v>
      </c>
      <c r="H96" s="1486"/>
      <c r="I96" s="146">
        <v>418.8</v>
      </c>
      <c r="J96" s="146">
        <v>300</v>
      </c>
      <c r="K96" s="1172">
        <v>1178.9000000000001</v>
      </c>
      <c r="L96" s="1172"/>
      <c r="M96" s="1172">
        <v>1248.9000000000001</v>
      </c>
      <c r="N96" s="1172"/>
      <c r="O96" s="1172">
        <v>1248.9000000000001</v>
      </c>
      <c r="P96" s="1172"/>
    </row>
    <row r="97" spans="1:16" ht="22.95" customHeight="1" x14ac:dyDescent="0.3">
      <c r="A97" s="1558" t="s">
        <v>143</v>
      </c>
      <c r="B97" s="1454"/>
      <c r="C97" s="1454"/>
      <c r="D97" s="1455"/>
      <c r="E97" s="35"/>
      <c r="F97" s="190">
        <v>222220</v>
      </c>
      <c r="G97" s="1675">
        <v>28.5</v>
      </c>
      <c r="H97" s="1675"/>
      <c r="I97" s="146">
        <v>28.3</v>
      </c>
      <c r="J97" s="146">
        <v>30</v>
      </c>
      <c r="K97" s="1172">
        <v>30</v>
      </c>
      <c r="L97" s="1172"/>
      <c r="M97" s="1172">
        <v>30</v>
      </c>
      <c r="N97" s="1172"/>
      <c r="O97" s="1172">
        <v>30</v>
      </c>
      <c r="P97" s="1172"/>
    </row>
    <row r="98" spans="1:16" ht="22.95" customHeight="1" x14ac:dyDescent="0.3">
      <c r="A98" s="1677" t="s">
        <v>144</v>
      </c>
      <c r="B98" s="1606"/>
      <c r="C98" s="1606"/>
      <c r="D98" s="1607"/>
      <c r="E98" s="35"/>
      <c r="F98" s="190" t="s">
        <v>342</v>
      </c>
      <c r="G98" s="1675">
        <v>3293.4</v>
      </c>
      <c r="H98" s="1675"/>
      <c r="I98" s="146">
        <v>3867.1</v>
      </c>
      <c r="J98" s="146">
        <v>2265.1999999999998</v>
      </c>
      <c r="K98" s="1675">
        <v>4142.2</v>
      </c>
      <c r="L98" s="1675"/>
      <c r="M98" s="1675">
        <v>4142.2</v>
      </c>
      <c r="N98" s="1675"/>
      <c r="O98" s="1675">
        <v>4142.2</v>
      </c>
      <c r="P98" s="1675"/>
    </row>
    <row r="99" spans="1:16" ht="22.95" customHeight="1" x14ac:dyDescent="0.3">
      <c r="A99" s="1678" t="s">
        <v>145</v>
      </c>
      <c r="B99" s="1609"/>
      <c r="C99" s="1609"/>
      <c r="D99" s="1610"/>
      <c r="E99" s="35"/>
      <c r="F99" s="190" t="s">
        <v>343</v>
      </c>
      <c r="G99" s="1675">
        <v>86</v>
      </c>
      <c r="H99" s="1675"/>
      <c r="I99" s="146">
        <v>84.1</v>
      </c>
      <c r="J99" s="146">
        <v>100</v>
      </c>
      <c r="K99" s="1675">
        <v>120</v>
      </c>
      <c r="L99" s="1675"/>
      <c r="M99" s="1675">
        <v>120</v>
      </c>
      <c r="N99" s="1675"/>
      <c r="O99" s="1675">
        <v>120</v>
      </c>
      <c r="P99" s="1675"/>
    </row>
    <row r="100" spans="1:16" ht="22.95" customHeight="1" x14ac:dyDescent="0.3">
      <c r="A100" s="1558" t="s">
        <v>146</v>
      </c>
      <c r="B100" s="1454"/>
      <c r="C100" s="1454"/>
      <c r="D100" s="1455"/>
      <c r="E100" s="35"/>
      <c r="F100" s="190" t="s">
        <v>344</v>
      </c>
      <c r="G100" s="1485">
        <v>390.3</v>
      </c>
      <c r="H100" s="1486"/>
      <c r="I100" s="146">
        <v>371.1</v>
      </c>
      <c r="J100" s="146">
        <v>465</v>
      </c>
      <c r="K100" s="1172">
        <v>465</v>
      </c>
      <c r="L100" s="1172"/>
      <c r="M100" s="1172">
        <v>465</v>
      </c>
      <c r="N100" s="1172"/>
      <c r="O100" s="1172">
        <v>465</v>
      </c>
      <c r="P100" s="1172"/>
    </row>
    <row r="101" spans="1:16" ht="22.95" customHeight="1" x14ac:dyDescent="0.3">
      <c r="A101" s="1558" t="s">
        <v>345</v>
      </c>
      <c r="B101" s="1454"/>
      <c r="C101" s="1454"/>
      <c r="D101" s="1455"/>
      <c r="E101" s="35"/>
      <c r="F101" s="190" t="s">
        <v>346</v>
      </c>
      <c r="G101" s="1675">
        <v>97.8</v>
      </c>
      <c r="H101" s="1675"/>
      <c r="I101" s="146">
        <v>87.4</v>
      </c>
      <c r="J101" s="146">
        <v>100</v>
      </c>
      <c r="K101" s="1675">
        <v>100</v>
      </c>
      <c r="L101" s="1675"/>
      <c r="M101" s="1675">
        <v>100</v>
      </c>
      <c r="N101" s="1675"/>
      <c r="O101" s="1675">
        <v>100</v>
      </c>
      <c r="P101" s="1675"/>
    </row>
    <row r="102" spans="1:16" ht="22.95" customHeight="1" x14ac:dyDescent="0.3">
      <c r="A102" s="1558" t="s">
        <v>348</v>
      </c>
      <c r="B102" s="1454"/>
      <c r="C102" s="1454"/>
      <c r="D102" s="1455"/>
      <c r="E102" s="35"/>
      <c r="F102" s="190" t="s">
        <v>349</v>
      </c>
      <c r="G102" s="1675">
        <v>365.5</v>
      </c>
      <c r="H102" s="1675"/>
      <c r="I102" s="146">
        <v>300.2</v>
      </c>
      <c r="J102" s="146">
        <v>500</v>
      </c>
      <c r="K102" s="1675">
        <v>500</v>
      </c>
      <c r="L102" s="1675"/>
      <c r="M102" s="1675">
        <v>500</v>
      </c>
      <c r="N102" s="1675"/>
      <c r="O102" s="1675">
        <v>500</v>
      </c>
      <c r="P102" s="1675"/>
    </row>
    <row r="103" spans="1:16" s="198" customFormat="1" ht="22.95" customHeight="1" x14ac:dyDescent="0.3">
      <c r="A103" s="1558" t="s">
        <v>149</v>
      </c>
      <c r="B103" s="1454"/>
      <c r="C103" s="1454"/>
      <c r="D103" s="1455"/>
      <c r="E103" s="35"/>
      <c r="F103" s="190">
        <v>222910</v>
      </c>
      <c r="G103" s="1675"/>
      <c r="H103" s="1675"/>
      <c r="I103" s="146"/>
      <c r="J103" s="146"/>
      <c r="K103" s="1675">
        <v>20</v>
      </c>
      <c r="L103" s="1675"/>
      <c r="M103" s="1675">
        <v>20</v>
      </c>
      <c r="N103" s="1675"/>
      <c r="O103" s="1675">
        <v>20</v>
      </c>
      <c r="P103" s="1675"/>
    </row>
    <row r="104" spans="1:16" ht="22.95" customHeight="1" x14ac:dyDescent="0.3">
      <c r="A104" s="1558" t="s">
        <v>210</v>
      </c>
      <c r="B104" s="1454"/>
      <c r="C104" s="1454"/>
      <c r="D104" s="1455"/>
      <c r="E104" s="35"/>
      <c r="F104" s="190" t="s">
        <v>350</v>
      </c>
      <c r="G104" s="1675">
        <v>51.9</v>
      </c>
      <c r="H104" s="1675"/>
      <c r="I104" s="146"/>
      <c r="J104" s="146">
        <v>100</v>
      </c>
      <c r="K104" s="1675">
        <v>200</v>
      </c>
      <c r="L104" s="1675"/>
      <c r="M104" s="1675">
        <v>200</v>
      </c>
      <c r="N104" s="1675"/>
      <c r="O104" s="1675">
        <v>200</v>
      </c>
      <c r="P104" s="1675"/>
    </row>
    <row r="105" spans="1:16" ht="22.95" customHeight="1" x14ac:dyDescent="0.3">
      <c r="A105" s="1558" t="s">
        <v>150</v>
      </c>
      <c r="B105" s="1454"/>
      <c r="C105" s="1454"/>
      <c r="D105" s="1455"/>
      <c r="E105" s="35"/>
      <c r="F105" s="190" t="s">
        <v>385</v>
      </c>
      <c r="G105" s="1675">
        <v>251.5</v>
      </c>
      <c r="H105" s="1675"/>
      <c r="I105" s="146">
        <v>497.3</v>
      </c>
      <c r="J105" s="146">
        <v>598.6</v>
      </c>
      <c r="K105" s="1675">
        <v>600</v>
      </c>
      <c r="L105" s="1675"/>
      <c r="M105" s="1675">
        <v>600</v>
      </c>
      <c r="N105" s="1675"/>
      <c r="O105" s="1675">
        <v>600</v>
      </c>
      <c r="P105" s="1675"/>
    </row>
    <row r="106" spans="1:16" ht="22.95" customHeight="1" x14ac:dyDescent="0.3">
      <c r="A106" s="1558" t="s">
        <v>151</v>
      </c>
      <c r="B106" s="1454"/>
      <c r="C106" s="1454"/>
      <c r="D106" s="1455"/>
      <c r="E106" s="35"/>
      <c r="F106" s="190">
        <v>222950</v>
      </c>
      <c r="G106" s="1675"/>
      <c r="H106" s="1675"/>
      <c r="I106" s="146">
        <v>6</v>
      </c>
      <c r="J106" s="146">
        <v>10</v>
      </c>
      <c r="K106" s="1675"/>
      <c r="L106" s="1675"/>
      <c r="M106" s="1675"/>
      <c r="N106" s="1675"/>
      <c r="O106" s="1675"/>
      <c r="P106" s="1675"/>
    </row>
    <row r="107" spans="1:16" ht="22.95" customHeight="1" x14ac:dyDescent="0.3">
      <c r="A107" s="1558" t="s">
        <v>211</v>
      </c>
      <c r="B107" s="1454"/>
      <c r="C107" s="1454"/>
      <c r="D107" s="1455"/>
      <c r="E107" s="35"/>
      <c r="F107" s="190">
        <v>222980</v>
      </c>
      <c r="G107" s="1675">
        <v>156.80000000000001</v>
      </c>
      <c r="H107" s="1675"/>
      <c r="I107" s="146">
        <v>113.4</v>
      </c>
      <c r="J107" s="146">
        <v>120</v>
      </c>
      <c r="K107" s="1675">
        <v>150</v>
      </c>
      <c r="L107" s="1675"/>
      <c r="M107" s="1675">
        <v>150</v>
      </c>
      <c r="N107" s="1675"/>
      <c r="O107" s="1675">
        <v>150</v>
      </c>
      <c r="P107" s="1675"/>
    </row>
    <row r="108" spans="1:16" ht="22.95" customHeight="1" x14ac:dyDescent="0.3">
      <c r="A108" s="1558" t="s">
        <v>351</v>
      </c>
      <c r="B108" s="1454"/>
      <c r="C108" s="1454"/>
      <c r="D108" s="1455"/>
      <c r="E108" s="35"/>
      <c r="F108" s="190" t="s">
        <v>352</v>
      </c>
      <c r="G108" s="1675">
        <v>1621.3</v>
      </c>
      <c r="H108" s="1675"/>
      <c r="I108" s="146">
        <v>1767.2</v>
      </c>
      <c r="J108" s="146">
        <v>1594.9</v>
      </c>
      <c r="K108" s="1485"/>
      <c r="L108" s="1486"/>
      <c r="M108" s="1485"/>
      <c r="N108" s="1486"/>
      <c r="O108" s="1485"/>
      <c r="P108" s="1486"/>
    </row>
    <row r="109" spans="1:16" ht="22.95" customHeight="1" x14ac:dyDescent="0.3">
      <c r="A109" s="1558" t="s">
        <v>351</v>
      </c>
      <c r="B109" s="1454"/>
      <c r="C109" s="1454"/>
      <c r="D109" s="1455"/>
      <c r="E109" s="35"/>
      <c r="F109" s="190">
        <v>222999</v>
      </c>
      <c r="G109" s="1675"/>
      <c r="H109" s="1675"/>
      <c r="I109" s="146"/>
      <c r="J109" s="146"/>
      <c r="K109" s="1485">
        <v>1616.6</v>
      </c>
      <c r="L109" s="1486"/>
      <c r="M109" s="1485">
        <v>1616.6</v>
      </c>
      <c r="N109" s="1486"/>
      <c r="O109" s="1485">
        <v>1616.6</v>
      </c>
      <c r="P109" s="1486"/>
    </row>
    <row r="110" spans="1:16" s="197" customFormat="1" ht="24" customHeight="1" x14ac:dyDescent="0.3">
      <c r="A110" s="1671" t="s">
        <v>155</v>
      </c>
      <c r="B110" s="1463"/>
      <c r="C110" s="1463"/>
      <c r="D110" s="1464"/>
      <c r="E110" s="43"/>
      <c r="F110" s="43">
        <v>27</v>
      </c>
      <c r="G110" s="1672">
        <f>G111+G112+G113+G114</f>
        <v>1094.7</v>
      </c>
      <c r="H110" s="1672"/>
      <c r="I110" s="145">
        <f>I111+I112+I113+I114</f>
        <v>179.7</v>
      </c>
      <c r="J110" s="145">
        <f>J111+J112+J113+J114</f>
        <v>250</v>
      </c>
      <c r="K110" s="1465">
        <f>K111+K112+K113+K114</f>
        <v>250</v>
      </c>
      <c r="L110" s="1466"/>
      <c r="M110" s="1465">
        <f>M111+M112+M113+M114</f>
        <v>250</v>
      </c>
      <c r="N110" s="1466"/>
      <c r="O110" s="1465">
        <f>O111+O112+O113+O114</f>
        <v>250</v>
      </c>
      <c r="P110" s="1466"/>
    </row>
    <row r="111" spans="1:16" s="197" customFormat="1" ht="24" customHeight="1" x14ac:dyDescent="0.3">
      <c r="A111" s="199" t="s">
        <v>386</v>
      </c>
      <c r="B111" s="200"/>
      <c r="C111" s="200"/>
      <c r="D111" s="201"/>
      <c r="E111" s="43"/>
      <c r="F111" s="185">
        <v>272600</v>
      </c>
      <c r="G111" s="1675">
        <v>16</v>
      </c>
      <c r="H111" s="1675"/>
      <c r="I111" s="146"/>
      <c r="J111" s="146"/>
      <c r="K111" s="1485"/>
      <c r="L111" s="1486"/>
      <c r="M111" s="1485"/>
      <c r="N111" s="1486"/>
      <c r="O111" s="1485"/>
      <c r="P111" s="1486"/>
    </row>
    <row r="112" spans="1:16" s="197" customFormat="1" ht="30.6" customHeight="1" x14ac:dyDescent="0.3">
      <c r="A112" s="1674" t="s">
        <v>387</v>
      </c>
      <c r="B112" s="1679"/>
      <c r="C112" s="1679"/>
      <c r="D112" s="1680"/>
      <c r="E112" s="43"/>
      <c r="F112" s="185">
        <v>273200</v>
      </c>
      <c r="G112" s="1675">
        <v>816.2</v>
      </c>
      <c r="H112" s="1675"/>
      <c r="I112" s="146"/>
      <c r="J112" s="146"/>
      <c r="K112" s="1485"/>
      <c r="L112" s="1486"/>
      <c r="M112" s="1485"/>
      <c r="N112" s="1486"/>
      <c r="O112" s="1485"/>
      <c r="P112" s="1486"/>
    </row>
    <row r="113" spans="1:16" ht="46.5" customHeight="1" x14ac:dyDescent="0.3">
      <c r="A113" s="1674" t="s">
        <v>215</v>
      </c>
      <c r="B113" s="1604"/>
      <c r="C113" s="1604"/>
      <c r="D113" s="1512"/>
      <c r="E113" s="35"/>
      <c r="F113" s="144">
        <v>273500</v>
      </c>
      <c r="G113" s="1675">
        <v>196.9</v>
      </c>
      <c r="H113" s="1675"/>
      <c r="I113" s="146">
        <v>179.7</v>
      </c>
      <c r="J113" s="146">
        <v>250</v>
      </c>
      <c r="K113" s="1485">
        <v>250</v>
      </c>
      <c r="L113" s="1486"/>
      <c r="M113" s="1485">
        <v>250</v>
      </c>
      <c r="N113" s="1486"/>
      <c r="O113" s="1485">
        <v>250</v>
      </c>
      <c r="P113" s="1486"/>
    </row>
    <row r="114" spans="1:16" ht="24.75" customHeight="1" x14ac:dyDescent="0.3">
      <c r="A114" s="199" t="s">
        <v>388</v>
      </c>
      <c r="B114" s="202"/>
      <c r="C114" s="202"/>
      <c r="D114" s="203"/>
      <c r="E114" s="35"/>
      <c r="F114" s="144">
        <v>273900</v>
      </c>
      <c r="G114" s="1675">
        <v>65.599999999999994</v>
      </c>
      <c r="H114" s="1675"/>
      <c r="I114" s="146"/>
      <c r="J114" s="146"/>
      <c r="K114" s="1675"/>
      <c r="L114" s="1675"/>
      <c r="M114" s="1675"/>
      <c r="N114" s="1675"/>
      <c r="O114" s="1675"/>
      <c r="P114" s="1675"/>
    </row>
    <row r="115" spans="1:16" s="204" customFormat="1" ht="22.95" customHeight="1" x14ac:dyDescent="0.3">
      <c r="A115" s="1671" t="s">
        <v>82</v>
      </c>
      <c r="B115" s="1463"/>
      <c r="C115" s="1463"/>
      <c r="D115" s="1464"/>
      <c r="E115" s="43"/>
      <c r="F115" s="191">
        <v>28</v>
      </c>
      <c r="G115" s="1672">
        <f>G116+G117+G118</f>
        <v>356.4</v>
      </c>
      <c r="H115" s="1672"/>
      <c r="I115" s="145">
        <f>I116+I117+I118</f>
        <v>393.1</v>
      </c>
      <c r="J115" s="145">
        <f>J116+J117+J118</f>
        <v>400</v>
      </c>
      <c r="K115" s="1672">
        <f>K116+K117+K118</f>
        <v>420</v>
      </c>
      <c r="L115" s="1672"/>
      <c r="M115" s="1672">
        <f>M116+M117+M118</f>
        <v>420</v>
      </c>
      <c r="N115" s="1672"/>
      <c r="O115" s="1672">
        <f>O116+O117+O118</f>
        <v>420</v>
      </c>
      <c r="P115" s="1672"/>
    </row>
    <row r="116" spans="1:16" s="204" customFormat="1" ht="22.95" customHeight="1" x14ac:dyDescent="0.3">
      <c r="A116" s="1558" t="s">
        <v>389</v>
      </c>
      <c r="B116" s="1454"/>
      <c r="C116" s="1454"/>
      <c r="D116" s="1455"/>
      <c r="E116" s="43"/>
      <c r="F116" s="205">
        <v>281110</v>
      </c>
      <c r="G116" s="1675">
        <v>347.7</v>
      </c>
      <c r="H116" s="1675"/>
      <c r="I116" s="146">
        <v>372.1</v>
      </c>
      <c r="J116" s="146">
        <v>380</v>
      </c>
      <c r="K116" s="1485">
        <v>400</v>
      </c>
      <c r="L116" s="1486"/>
      <c r="M116" s="1485">
        <v>400</v>
      </c>
      <c r="N116" s="1486"/>
      <c r="O116" s="1485">
        <v>400</v>
      </c>
      <c r="P116" s="1486"/>
    </row>
    <row r="117" spans="1:16" s="204" customFormat="1" ht="22.95" customHeight="1" x14ac:dyDescent="0.3">
      <c r="A117" s="1558" t="s">
        <v>354</v>
      </c>
      <c r="B117" s="1454"/>
      <c r="C117" s="1454"/>
      <c r="D117" s="1455"/>
      <c r="E117" s="43"/>
      <c r="F117" s="205">
        <v>281361</v>
      </c>
      <c r="G117" s="1675"/>
      <c r="H117" s="1675"/>
      <c r="I117" s="146">
        <v>21</v>
      </c>
      <c r="J117" s="146"/>
      <c r="K117" s="1485"/>
      <c r="L117" s="1486"/>
      <c r="M117" s="1485"/>
      <c r="N117" s="1486"/>
      <c r="O117" s="1485"/>
      <c r="P117" s="1486"/>
    </row>
    <row r="118" spans="1:16" ht="27.75" customHeight="1" x14ac:dyDescent="0.3">
      <c r="A118" s="1558" t="s">
        <v>354</v>
      </c>
      <c r="B118" s="1454"/>
      <c r="C118" s="1454"/>
      <c r="D118" s="1455"/>
      <c r="E118" s="35"/>
      <c r="F118" s="190">
        <v>281400</v>
      </c>
      <c r="G118" s="1675">
        <v>8.6999999999999993</v>
      </c>
      <c r="H118" s="1675"/>
      <c r="I118" s="146"/>
      <c r="J118" s="146">
        <v>20</v>
      </c>
      <c r="K118" s="1485">
        <v>20</v>
      </c>
      <c r="L118" s="1486"/>
      <c r="M118" s="1485">
        <v>20</v>
      </c>
      <c r="N118" s="1486"/>
      <c r="O118" s="1485">
        <v>20</v>
      </c>
      <c r="P118" s="1486"/>
    </row>
    <row r="119" spans="1:16" s="197" customFormat="1" ht="25.5" customHeight="1" x14ac:dyDescent="0.3">
      <c r="A119" s="1671" t="s">
        <v>83</v>
      </c>
      <c r="B119" s="1463"/>
      <c r="C119" s="1463"/>
      <c r="D119" s="1464"/>
      <c r="E119" s="43"/>
      <c r="F119" s="43">
        <v>31</v>
      </c>
      <c r="G119" s="1672">
        <f>G120+G121+G122</f>
        <v>2993.7</v>
      </c>
      <c r="H119" s="1672"/>
      <c r="I119" s="145">
        <f>I120+I121+I122</f>
        <v>1407.1999999999998</v>
      </c>
      <c r="J119" s="525">
        <f>J120+J121+J122</f>
        <v>0</v>
      </c>
      <c r="K119" s="1672">
        <f>K120+K121+K122</f>
        <v>0</v>
      </c>
      <c r="L119" s="1672"/>
      <c r="M119" s="1672">
        <f>M120+M121+M122</f>
        <v>0</v>
      </c>
      <c r="N119" s="1672"/>
      <c r="O119" s="1672">
        <f>O120+O121+O122</f>
        <v>0</v>
      </c>
      <c r="P119" s="1672"/>
    </row>
    <row r="120" spans="1:16" s="197" customFormat="1" ht="21.3" customHeight="1" x14ac:dyDescent="0.3">
      <c r="A120" s="1038" t="s">
        <v>217</v>
      </c>
      <c r="B120" s="1039"/>
      <c r="C120" s="1039"/>
      <c r="D120" s="1040"/>
      <c r="E120" s="11"/>
      <c r="F120" s="11">
        <v>314110</v>
      </c>
      <c r="G120" s="1675">
        <v>1735.5</v>
      </c>
      <c r="H120" s="1675"/>
      <c r="I120" s="146">
        <v>768.3</v>
      </c>
      <c r="J120" s="146"/>
      <c r="K120" s="1675"/>
      <c r="L120" s="1675"/>
      <c r="M120" s="1675"/>
      <c r="N120" s="1675"/>
      <c r="O120" s="1675"/>
      <c r="P120" s="1675"/>
    </row>
    <row r="121" spans="1:16" s="197" customFormat="1" ht="30.3" customHeight="1" x14ac:dyDescent="0.3">
      <c r="A121" s="1038" t="s">
        <v>218</v>
      </c>
      <c r="B121" s="1039"/>
      <c r="C121" s="1039"/>
      <c r="D121" s="1040"/>
      <c r="E121" s="11"/>
      <c r="F121" s="11">
        <v>316110</v>
      </c>
      <c r="G121" s="1675">
        <v>39.9</v>
      </c>
      <c r="H121" s="1675"/>
      <c r="I121" s="146"/>
      <c r="J121" s="146"/>
      <c r="K121" s="1675"/>
      <c r="L121" s="1675"/>
      <c r="M121" s="1675"/>
      <c r="N121" s="1675"/>
      <c r="O121" s="1675"/>
      <c r="P121" s="1675"/>
    </row>
    <row r="122" spans="1:16" ht="29.25" customHeight="1" x14ac:dyDescent="0.3">
      <c r="A122" s="1674" t="s">
        <v>219</v>
      </c>
      <c r="B122" s="1604"/>
      <c r="C122" s="1604"/>
      <c r="D122" s="1512"/>
      <c r="E122" s="35"/>
      <c r="F122" s="190" t="s">
        <v>356</v>
      </c>
      <c r="G122" s="1675">
        <v>1218.3</v>
      </c>
      <c r="H122" s="1675"/>
      <c r="I122" s="146">
        <v>638.9</v>
      </c>
      <c r="J122" s="146"/>
      <c r="K122" s="1675"/>
      <c r="L122" s="1675"/>
      <c r="M122" s="1675"/>
      <c r="N122" s="1675"/>
      <c r="O122" s="1675"/>
      <c r="P122" s="1675"/>
    </row>
    <row r="123" spans="1:16" s="197" customFormat="1" ht="25.5" customHeight="1" x14ac:dyDescent="0.3">
      <c r="A123" s="1681" t="s">
        <v>357</v>
      </c>
      <c r="B123" s="1681"/>
      <c r="C123" s="1681"/>
      <c r="D123" s="1681"/>
      <c r="E123" s="43"/>
      <c r="F123" s="43">
        <v>33</v>
      </c>
      <c r="G123" s="1672">
        <f>G124+G125+G126+G127+G128+G129+G130</f>
        <v>1773.3000000000002</v>
      </c>
      <c r="H123" s="1672"/>
      <c r="I123" s="145">
        <f>I124+I125+I126+I127+I128+I129+I130</f>
        <v>1492.7</v>
      </c>
      <c r="J123" s="525">
        <f>J124+J125+J126+J127+J128+J129+J130</f>
        <v>1355</v>
      </c>
      <c r="K123" s="1672">
        <f>SUM(K124:L130)</f>
        <v>1425</v>
      </c>
      <c r="L123" s="1672"/>
      <c r="M123" s="1672">
        <f>SUM(M124:N130)</f>
        <v>1355</v>
      </c>
      <c r="N123" s="1672"/>
      <c r="O123" s="1672">
        <f>SUM(O124:P130)</f>
        <v>1355</v>
      </c>
      <c r="P123" s="1672"/>
    </row>
    <row r="124" spans="1:16" ht="34.5" customHeight="1" x14ac:dyDescent="0.3">
      <c r="A124" s="1682" t="s">
        <v>164</v>
      </c>
      <c r="B124" s="1682"/>
      <c r="C124" s="1682"/>
      <c r="D124" s="1682"/>
      <c r="E124" s="35"/>
      <c r="F124" s="190" t="s">
        <v>358</v>
      </c>
      <c r="G124" s="1675">
        <v>1100.3</v>
      </c>
      <c r="H124" s="1675"/>
      <c r="I124" s="146">
        <v>963.6</v>
      </c>
      <c r="J124" s="146">
        <v>900</v>
      </c>
      <c r="K124" s="1675">
        <v>900</v>
      </c>
      <c r="L124" s="1675"/>
      <c r="M124" s="1675">
        <v>900</v>
      </c>
      <c r="N124" s="1675"/>
      <c r="O124" s="1675">
        <v>900</v>
      </c>
      <c r="P124" s="1675"/>
    </row>
    <row r="125" spans="1:16" ht="22.95" customHeight="1" x14ac:dyDescent="0.3">
      <c r="A125" s="1102" t="s">
        <v>165</v>
      </c>
      <c r="B125" s="1102"/>
      <c r="C125" s="1102"/>
      <c r="D125" s="1102"/>
      <c r="E125" s="35"/>
      <c r="F125" s="190" t="s">
        <v>359</v>
      </c>
      <c r="G125" s="1675">
        <v>100</v>
      </c>
      <c r="H125" s="1675"/>
      <c r="I125" s="146">
        <v>96.4</v>
      </c>
      <c r="J125" s="146">
        <v>100</v>
      </c>
      <c r="K125" s="1675">
        <v>100</v>
      </c>
      <c r="L125" s="1675"/>
      <c r="M125" s="1675">
        <v>100</v>
      </c>
      <c r="N125" s="1675"/>
      <c r="O125" s="1675">
        <v>100</v>
      </c>
      <c r="P125" s="1675"/>
    </row>
    <row r="126" spans="1:16" ht="22.95" customHeight="1" x14ac:dyDescent="0.3">
      <c r="A126" s="1102" t="s">
        <v>166</v>
      </c>
      <c r="B126" s="1102"/>
      <c r="C126" s="1102"/>
      <c r="D126" s="1102"/>
      <c r="E126" s="35"/>
      <c r="F126" s="190">
        <v>333110</v>
      </c>
      <c r="G126" s="1675">
        <v>5</v>
      </c>
      <c r="H126" s="1675"/>
      <c r="I126" s="146">
        <v>12</v>
      </c>
      <c r="J126" s="146">
        <v>5</v>
      </c>
      <c r="K126" s="1485">
        <v>5</v>
      </c>
      <c r="L126" s="1486"/>
      <c r="M126" s="1485">
        <v>5</v>
      </c>
      <c r="N126" s="1486"/>
      <c r="O126" s="1485">
        <v>5</v>
      </c>
      <c r="P126" s="1486"/>
    </row>
    <row r="127" spans="1:16" ht="40.799999999999997" customHeight="1" x14ac:dyDescent="0.3">
      <c r="A127" s="1674" t="s">
        <v>360</v>
      </c>
      <c r="B127" s="1604"/>
      <c r="C127" s="1604"/>
      <c r="D127" s="1512"/>
      <c r="E127" s="35"/>
      <c r="F127" s="190" t="s">
        <v>361</v>
      </c>
      <c r="G127" s="1675">
        <v>199.9</v>
      </c>
      <c r="H127" s="1675"/>
      <c r="I127" s="146">
        <v>118.9</v>
      </c>
      <c r="J127" s="146">
        <v>200</v>
      </c>
      <c r="K127" s="1675">
        <v>200</v>
      </c>
      <c r="L127" s="1675"/>
      <c r="M127" s="1675">
        <v>200</v>
      </c>
      <c r="N127" s="1675"/>
      <c r="O127" s="1675">
        <v>200</v>
      </c>
      <c r="P127" s="1675"/>
    </row>
    <row r="128" spans="1:16" ht="26.55" customHeight="1" x14ac:dyDescent="0.3">
      <c r="A128" s="1683" t="s">
        <v>390</v>
      </c>
      <c r="B128" s="1683"/>
      <c r="C128" s="1683"/>
      <c r="D128" s="1683"/>
      <c r="E128" s="35"/>
      <c r="F128" s="190">
        <v>337110</v>
      </c>
      <c r="G128" s="1675">
        <v>118.2</v>
      </c>
      <c r="H128" s="1675"/>
      <c r="I128" s="146"/>
      <c r="J128" s="146"/>
      <c r="K128" s="1485"/>
      <c r="L128" s="1486"/>
      <c r="M128" s="1485"/>
      <c r="N128" s="1486"/>
      <c r="O128" s="1485"/>
      <c r="P128" s="1486"/>
    </row>
    <row r="129" spans="1:16" ht="19.5" customHeight="1" x14ac:dyDescent="0.3">
      <c r="A129" s="1683" t="s">
        <v>391</v>
      </c>
      <c r="B129" s="1683"/>
      <c r="C129" s="1683"/>
      <c r="D129" s="1683"/>
      <c r="E129" s="35"/>
      <c r="F129" s="190">
        <v>338110</v>
      </c>
      <c r="G129" s="1675">
        <v>199.9</v>
      </c>
      <c r="H129" s="1675"/>
      <c r="I129" s="146">
        <v>199.7</v>
      </c>
      <c r="J129" s="146">
        <v>100</v>
      </c>
      <c r="K129" s="1485">
        <v>170</v>
      </c>
      <c r="L129" s="1486"/>
      <c r="M129" s="1485">
        <v>100</v>
      </c>
      <c r="N129" s="1486"/>
      <c r="O129" s="1485">
        <v>100</v>
      </c>
      <c r="P129" s="1486"/>
    </row>
    <row r="130" spans="1:16" ht="22.95" customHeight="1" x14ac:dyDescent="0.3">
      <c r="A130" s="1102" t="s">
        <v>362</v>
      </c>
      <c r="B130" s="1102"/>
      <c r="C130" s="1102"/>
      <c r="D130" s="1102"/>
      <c r="E130" s="35"/>
      <c r="F130" s="190" t="s">
        <v>363</v>
      </c>
      <c r="G130" s="1675">
        <v>50</v>
      </c>
      <c r="H130" s="1675"/>
      <c r="I130" s="146">
        <v>102.1</v>
      </c>
      <c r="J130" s="146">
        <v>50</v>
      </c>
      <c r="K130" s="1485">
        <v>50</v>
      </c>
      <c r="L130" s="1486"/>
      <c r="M130" s="1485">
        <v>50</v>
      </c>
      <c r="N130" s="1486"/>
      <c r="O130" s="1485">
        <v>50</v>
      </c>
      <c r="P130" s="1486"/>
    </row>
    <row r="131" spans="1:16" ht="22.95" customHeight="1" x14ac:dyDescent="0.3">
      <c r="A131" s="1681" t="s">
        <v>371</v>
      </c>
      <c r="B131" s="1681"/>
      <c r="C131" s="1681"/>
      <c r="D131" s="1681"/>
      <c r="E131" s="43"/>
      <c r="F131" s="191">
        <v>35</v>
      </c>
      <c r="G131" s="1672">
        <f>G132</f>
        <v>9991.6</v>
      </c>
      <c r="H131" s="1672"/>
      <c r="I131" s="145">
        <f>I132</f>
        <v>7197.7</v>
      </c>
      <c r="J131" s="145">
        <f>J132</f>
        <v>8500</v>
      </c>
      <c r="K131" s="1672">
        <f>K132</f>
        <v>8500</v>
      </c>
      <c r="L131" s="1672"/>
      <c r="M131" s="1672">
        <f>M132</f>
        <v>8500</v>
      </c>
      <c r="N131" s="1672"/>
      <c r="O131" s="1672">
        <f>O132</f>
        <v>8500</v>
      </c>
      <c r="P131" s="1672"/>
    </row>
    <row r="132" spans="1:16" ht="22.95" customHeight="1" x14ac:dyDescent="0.3">
      <c r="A132" s="1102" t="s">
        <v>392</v>
      </c>
      <c r="B132" s="1102"/>
      <c r="C132" s="1102"/>
      <c r="D132" s="1102"/>
      <c r="E132" s="35"/>
      <c r="F132" s="190">
        <v>351110</v>
      </c>
      <c r="G132" s="1675">
        <v>9991.6</v>
      </c>
      <c r="H132" s="1675"/>
      <c r="I132" s="23">
        <v>7197.7</v>
      </c>
      <c r="J132" s="23">
        <v>8500</v>
      </c>
      <c r="K132" s="1166">
        <v>8500</v>
      </c>
      <c r="L132" s="1167"/>
      <c r="M132" s="1166">
        <v>8500</v>
      </c>
      <c r="N132" s="1167"/>
      <c r="O132" s="1166">
        <v>8500</v>
      </c>
      <c r="P132" s="1167"/>
    </row>
    <row r="133" spans="1:16" ht="22.95" customHeight="1" x14ac:dyDescent="0.3">
      <c r="A133" s="1684" t="s">
        <v>393</v>
      </c>
      <c r="B133" s="1684"/>
      <c r="C133" s="1684"/>
      <c r="D133" s="1684"/>
      <c r="E133" s="42" t="s">
        <v>394</v>
      </c>
      <c r="F133" s="191"/>
      <c r="G133" s="1672">
        <f>G134</f>
        <v>2385</v>
      </c>
      <c r="H133" s="1672"/>
      <c r="I133" s="22">
        <f>I134</f>
        <v>0</v>
      </c>
      <c r="J133" s="22"/>
      <c r="K133" s="1168"/>
      <c r="L133" s="1170"/>
      <c r="M133" s="1168"/>
      <c r="N133" s="1170"/>
      <c r="O133" s="1168"/>
      <c r="P133" s="1170"/>
    </row>
    <row r="134" spans="1:16" ht="27" customHeight="1" x14ac:dyDescent="0.3">
      <c r="A134" s="1268" t="s">
        <v>299</v>
      </c>
      <c r="B134" s="1430"/>
      <c r="C134" s="1430"/>
      <c r="D134" s="1269"/>
      <c r="E134" s="35"/>
      <c r="F134" s="190">
        <v>251100</v>
      </c>
      <c r="G134" s="1675">
        <v>2385</v>
      </c>
      <c r="H134" s="1675"/>
      <c r="I134" s="23"/>
      <c r="J134" s="23"/>
      <c r="K134" s="1166"/>
      <c r="L134" s="1167"/>
      <c r="M134" s="1166"/>
      <c r="N134" s="1167"/>
      <c r="O134" s="1166"/>
      <c r="P134" s="1167"/>
    </row>
    <row r="135" spans="1:16" ht="35.549999999999997" customHeight="1" x14ac:dyDescent="0.3">
      <c r="A135" s="1685" t="s">
        <v>395</v>
      </c>
      <c r="B135" s="1685"/>
      <c r="C135" s="1685"/>
      <c r="D135" s="1685"/>
      <c r="E135" s="42" t="s">
        <v>372</v>
      </c>
      <c r="F135" s="191"/>
      <c r="G135" s="1672"/>
      <c r="H135" s="1672"/>
      <c r="I135" s="22"/>
      <c r="J135" s="22">
        <f>J136</f>
        <v>5000</v>
      </c>
      <c r="K135" s="1168">
        <f>K136</f>
        <v>0</v>
      </c>
      <c r="L135" s="1170"/>
      <c r="M135" s="1168">
        <f>M136</f>
        <v>0</v>
      </c>
      <c r="N135" s="1170"/>
      <c r="O135" s="1168">
        <f>O136</f>
        <v>0</v>
      </c>
      <c r="P135" s="1170"/>
    </row>
    <row r="136" spans="1:16" ht="33.6" customHeight="1" x14ac:dyDescent="0.3">
      <c r="A136" s="1220" t="s">
        <v>684</v>
      </c>
      <c r="B136" s="1221"/>
      <c r="C136" s="1221"/>
      <c r="D136" s="1222"/>
      <c r="E136" s="35"/>
      <c r="F136" s="190">
        <v>263190</v>
      </c>
      <c r="G136" s="1675"/>
      <c r="H136" s="1675"/>
      <c r="I136" s="23"/>
      <c r="J136" s="23">
        <v>5000</v>
      </c>
      <c r="K136" s="1166"/>
      <c r="L136" s="1167"/>
      <c r="M136" s="1166"/>
      <c r="N136" s="1167"/>
      <c r="O136" s="1166"/>
      <c r="P136" s="1167"/>
    </row>
    <row r="137" spans="1:16" ht="22.95" customHeight="1" x14ac:dyDescent="0.3">
      <c r="A137" s="1682"/>
      <c r="B137" s="1682"/>
      <c r="C137" s="1682"/>
      <c r="D137" s="1682"/>
      <c r="E137" s="35"/>
      <c r="F137" s="190"/>
      <c r="G137" s="1531"/>
      <c r="H137" s="1531"/>
      <c r="I137" s="146"/>
      <c r="J137" s="35"/>
      <c r="K137" s="1531"/>
      <c r="L137" s="1531"/>
      <c r="M137" s="1531"/>
      <c r="N137" s="1531"/>
      <c r="O137" s="1531"/>
      <c r="P137" s="1531"/>
    </row>
    <row r="138" spans="1:16" ht="22.8" customHeight="1" x14ac:dyDescent="0.3">
      <c r="A138" s="1158" t="s">
        <v>40</v>
      </c>
      <c r="B138" s="1158"/>
      <c r="C138" s="1158"/>
      <c r="D138" s="1158"/>
      <c r="E138" s="1158"/>
      <c r="F138" s="1158"/>
      <c r="G138" s="1158"/>
      <c r="H138" s="1158"/>
      <c r="I138" s="1158"/>
      <c r="J138" s="1158"/>
      <c r="K138" s="1158"/>
      <c r="L138" s="1158"/>
      <c r="M138" s="1158"/>
      <c r="N138" s="1158"/>
      <c r="O138" s="1158"/>
      <c r="P138" s="1158"/>
    </row>
    <row r="139" spans="1:16" ht="19.95" customHeight="1" x14ac:dyDescent="0.3">
      <c r="A139" s="1130" t="s">
        <v>1</v>
      </c>
      <c r="B139" s="1130"/>
      <c r="C139" s="1130"/>
      <c r="D139" s="1130"/>
      <c r="E139" s="1130" t="s">
        <v>0</v>
      </c>
      <c r="F139" s="1130"/>
      <c r="G139" s="1130"/>
      <c r="H139" s="1130"/>
      <c r="I139" s="1238" t="s">
        <v>43</v>
      </c>
      <c r="J139" s="1686" t="s">
        <v>42</v>
      </c>
      <c r="K139" s="1238" t="s">
        <v>73</v>
      </c>
      <c r="L139" s="12">
        <v>2024</v>
      </c>
      <c r="M139" s="1238" t="s">
        <v>170</v>
      </c>
      <c r="N139" s="11">
        <v>2025</v>
      </c>
      <c r="O139" s="11">
        <v>2026</v>
      </c>
      <c r="P139" s="11">
        <v>2027</v>
      </c>
    </row>
    <row r="140" spans="1:16" ht="63" customHeight="1" x14ac:dyDescent="0.3">
      <c r="A140" s="1130"/>
      <c r="B140" s="1130"/>
      <c r="C140" s="1130"/>
      <c r="D140" s="1130"/>
      <c r="E140" s="11" t="s">
        <v>44</v>
      </c>
      <c r="F140" s="11" t="s">
        <v>38</v>
      </c>
      <c r="G140" s="17" t="s">
        <v>13</v>
      </c>
      <c r="H140" s="14" t="s">
        <v>39</v>
      </c>
      <c r="I140" s="1238"/>
      <c r="J140" s="1686"/>
      <c r="K140" s="1238"/>
      <c r="L140" s="6" t="s">
        <v>41</v>
      </c>
      <c r="M140" s="1238"/>
      <c r="N140" s="17" t="s">
        <v>13</v>
      </c>
      <c r="O140" s="17" t="s">
        <v>14</v>
      </c>
      <c r="P140" s="17" t="s">
        <v>14</v>
      </c>
    </row>
    <row r="141" spans="1:16" x14ac:dyDescent="0.3">
      <c r="A141" s="1077">
        <v>1</v>
      </c>
      <c r="B141" s="1120"/>
      <c r="C141" s="1120"/>
      <c r="D141" s="1078"/>
      <c r="E141" s="11">
        <v>2</v>
      </c>
      <c r="F141" s="11">
        <v>3</v>
      </c>
      <c r="G141" s="11">
        <v>4</v>
      </c>
      <c r="H141" s="11">
        <v>5</v>
      </c>
      <c r="I141" s="11">
        <v>6</v>
      </c>
      <c r="J141" s="35">
        <v>7</v>
      </c>
      <c r="K141" s="11">
        <v>8</v>
      </c>
      <c r="L141" s="11">
        <v>9</v>
      </c>
      <c r="M141" s="11" t="s">
        <v>45</v>
      </c>
      <c r="N141" s="11">
        <v>11</v>
      </c>
      <c r="O141" s="11">
        <v>12</v>
      </c>
      <c r="P141" s="11">
        <v>13</v>
      </c>
    </row>
    <row r="142" spans="1:16" ht="22.95" customHeight="1" x14ac:dyDescent="0.3">
      <c r="A142" s="1014"/>
      <c r="B142" s="1188"/>
      <c r="C142" s="1188"/>
      <c r="D142" s="1015"/>
      <c r="E142" s="2"/>
      <c r="F142" s="2"/>
      <c r="G142" s="2"/>
      <c r="H142" s="2"/>
      <c r="I142" s="2"/>
      <c r="J142" s="87"/>
      <c r="K142" s="2"/>
      <c r="L142" s="2"/>
      <c r="M142" s="2"/>
      <c r="N142" s="2"/>
      <c r="O142" s="2"/>
      <c r="P142" s="2"/>
    </row>
    <row r="143" spans="1:16" ht="22.95" customHeight="1" x14ac:dyDescent="0.3">
      <c r="A143" s="1014"/>
      <c r="B143" s="1188"/>
      <c r="C143" s="1188"/>
      <c r="D143" s="1015"/>
      <c r="E143" s="2"/>
      <c r="F143" s="2"/>
      <c r="G143" s="2"/>
      <c r="H143" s="2"/>
      <c r="I143" s="2"/>
      <c r="J143" s="87"/>
      <c r="K143" s="2"/>
      <c r="L143" s="2"/>
      <c r="M143" s="2"/>
      <c r="N143" s="2"/>
      <c r="O143" s="2"/>
      <c r="P143" s="2"/>
    </row>
    <row r="144" spans="1:16" ht="23.85" customHeight="1" x14ac:dyDescent="0.3"/>
    <row r="145" spans="1:16" s="7" customFormat="1" ht="24.6" customHeight="1" x14ac:dyDescent="0.3">
      <c r="A145" s="1232" t="s">
        <v>46</v>
      </c>
      <c r="B145" s="1233"/>
      <c r="C145" s="1233"/>
      <c r="D145" s="1233"/>
      <c r="E145" s="1233"/>
      <c r="F145" s="1233"/>
      <c r="G145" s="1233"/>
      <c r="H145" s="1233"/>
      <c r="I145" s="1233"/>
      <c r="J145" s="1233"/>
      <c r="K145" s="1233"/>
      <c r="L145" s="1233"/>
      <c r="M145" s="1233"/>
      <c r="N145" s="1233"/>
      <c r="O145" s="1233"/>
      <c r="P145" s="1234"/>
    </row>
    <row r="146" spans="1:16" s="7" customFormat="1" ht="24.6" customHeight="1" x14ac:dyDescent="0.3">
      <c r="A146" s="1235" t="s">
        <v>47</v>
      </c>
      <c r="B146" s="1236"/>
      <c r="C146" s="1236"/>
      <c r="D146" s="1236"/>
      <c r="E146" s="1236"/>
      <c r="F146" s="1236"/>
      <c r="G146" s="1236"/>
      <c r="H146" s="1236"/>
      <c r="I146" s="1236"/>
      <c r="J146" s="1236"/>
      <c r="K146" s="1236"/>
      <c r="L146" s="1236"/>
      <c r="M146" s="1236"/>
      <c r="N146" s="1236"/>
      <c r="O146" s="1236"/>
      <c r="P146" s="1237"/>
    </row>
    <row r="147" spans="1:16" s="7" customFormat="1" ht="24.6" customHeight="1" x14ac:dyDescent="0.3">
      <c r="A147" s="1235" t="s">
        <v>48</v>
      </c>
      <c r="B147" s="1236"/>
      <c r="C147" s="1236"/>
      <c r="D147" s="1236"/>
      <c r="E147" s="1236"/>
      <c r="F147" s="1236"/>
      <c r="G147" s="1236"/>
      <c r="H147" s="1236"/>
      <c r="I147" s="1236"/>
      <c r="J147" s="1236"/>
      <c r="K147" s="1236"/>
      <c r="L147" s="1236"/>
      <c r="M147" s="1236"/>
      <c r="N147" s="1236"/>
      <c r="O147" s="1236"/>
      <c r="P147" s="1237"/>
    </row>
    <row r="148" spans="1:16" s="7" customFormat="1" ht="24.6" customHeight="1" x14ac:dyDescent="0.3">
      <c r="A148" s="1227" t="s">
        <v>49</v>
      </c>
      <c r="B148" s="1228"/>
      <c r="C148" s="1228"/>
      <c r="D148" s="1228"/>
      <c r="E148" s="1228"/>
      <c r="F148" s="1228"/>
      <c r="G148" s="1228"/>
      <c r="H148" s="1228"/>
      <c r="I148" s="1228"/>
      <c r="J148" s="1228"/>
      <c r="K148" s="1228"/>
      <c r="L148" s="1228"/>
      <c r="M148" s="1228"/>
      <c r="N148" s="1228"/>
      <c r="O148" s="1228"/>
      <c r="P148" s="1229"/>
    </row>
    <row r="150" spans="1:16" ht="38.85" customHeight="1" x14ac:dyDescent="0.3">
      <c r="A150" s="1231" t="s">
        <v>67</v>
      </c>
      <c r="B150" s="1231"/>
      <c r="C150" s="1231"/>
      <c r="D150" s="1231"/>
      <c r="E150" s="1231"/>
      <c r="F150" s="1231"/>
      <c r="G150" s="1231"/>
      <c r="H150" s="1231"/>
      <c r="I150" s="1231"/>
      <c r="J150" s="1231"/>
      <c r="K150" s="1231"/>
      <c r="L150" s="1231"/>
      <c r="M150" s="1231"/>
      <c r="N150" s="1231"/>
      <c r="O150" s="1231"/>
      <c r="P150" s="1231"/>
    </row>
  </sheetData>
  <mergeCells count="482">
    <mergeCell ref="A148:P148"/>
    <mergeCell ref="A150:P150"/>
    <mergeCell ref="A141:D141"/>
    <mergeCell ref="A142:D142"/>
    <mergeCell ref="A143:D143"/>
    <mergeCell ref="A145:P145"/>
    <mergeCell ref="A146:P146"/>
    <mergeCell ref="A147:P147"/>
    <mergeCell ref="A138:P138"/>
    <mergeCell ref="A139:D140"/>
    <mergeCell ref="E139:H139"/>
    <mergeCell ref="I139:I140"/>
    <mergeCell ref="J139:J140"/>
    <mergeCell ref="K139:K140"/>
    <mergeCell ref="M139:M140"/>
    <mergeCell ref="A136:D136"/>
    <mergeCell ref="G136:H136"/>
    <mergeCell ref="K136:L136"/>
    <mergeCell ref="M136:N136"/>
    <mergeCell ref="O136:P136"/>
    <mergeCell ref="A137:D137"/>
    <mergeCell ref="G137:H137"/>
    <mergeCell ref="K137:L137"/>
    <mergeCell ref="M137:N137"/>
    <mergeCell ref="O137:P137"/>
    <mergeCell ref="A134:D134"/>
    <mergeCell ref="G134:H134"/>
    <mergeCell ref="K134:L134"/>
    <mergeCell ref="M134:N134"/>
    <mergeCell ref="O134:P134"/>
    <mergeCell ref="A135:D135"/>
    <mergeCell ref="G135:H135"/>
    <mergeCell ref="K135:L135"/>
    <mergeCell ref="M135:N135"/>
    <mergeCell ref="O135:P135"/>
    <mergeCell ref="A132:D132"/>
    <mergeCell ref="G132:H132"/>
    <mergeCell ref="K132:L132"/>
    <mergeCell ref="M132:N132"/>
    <mergeCell ref="O132:P132"/>
    <mergeCell ref="A133:D133"/>
    <mergeCell ref="G133:H133"/>
    <mergeCell ref="K133:L133"/>
    <mergeCell ref="M133:N133"/>
    <mergeCell ref="O133:P133"/>
    <mergeCell ref="A130:D130"/>
    <mergeCell ref="G130:H130"/>
    <mergeCell ref="K130:L130"/>
    <mergeCell ref="M130:N130"/>
    <mergeCell ref="O130:P130"/>
    <mergeCell ref="A131:D131"/>
    <mergeCell ref="G131:H131"/>
    <mergeCell ref="K131:L131"/>
    <mergeCell ref="M131:N131"/>
    <mergeCell ref="O131:P131"/>
    <mergeCell ref="A128:D128"/>
    <mergeCell ref="G128:H128"/>
    <mergeCell ref="K128:L128"/>
    <mergeCell ref="M128:N128"/>
    <mergeCell ref="O128:P128"/>
    <mergeCell ref="A129:D129"/>
    <mergeCell ref="G129:H129"/>
    <mergeCell ref="K129:L129"/>
    <mergeCell ref="M129:N129"/>
    <mergeCell ref="O129:P129"/>
    <mergeCell ref="A127:D127"/>
    <mergeCell ref="G127:H127"/>
    <mergeCell ref="K127:L127"/>
    <mergeCell ref="M127:N127"/>
    <mergeCell ref="O127:P127"/>
    <mergeCell ref="A125:D125"/>
    <mergeCell ref="G125:H125"/>
    <mergeCell ref="K125:L125"/>
    <mergeCell ref="M125:N125"/>
    <mergeCell ref="O125:P125"/>
    <mergeCell ref="A126:D126"/>
    <mergeCell ref="G126:H126"/>
    <mergeCell ref="K126:L126"/>
    <mergeCell ref="M126:N126"/>
    <mergeCell ref="O126:P126"/>
    <mergeCell ref="A123:D123"/>
    <mergeCell ref="G123:H123"/>
    <mergeCell ref="K123:L123"/>
    <mergeCell ref="M123:N123"/>
    <mergeCell ref="O123:P123"/>
    <mergeCell ref="A124:D124"/>
    <mergeCell ref="G124:H124"/>
    <mergeCell ref="K124:L124"/>
    <mergeCell ref="M124:N124"/>
    <mergeCell ref="O124:P124"/>
    <mergeCell ref="A121:D121"/>
    <mergeCell ref="G121:H121"/>
    <mergeCell ref="K121:L121"/>
    <mergeCell ref="M121:N121"/>
    <mergeCell ref="O121:P121"/>
    <mergeCell ref="A122:D122"/>
    <mergeCell ref="G122:H122"/>
    <mergeCell ref="K122:L122"/>
    <mergeCell ref="M122:N122"/>
    <mergeCell ref="O122:P122"/>
    <mergeCell ref="A120:D120"/>
    <mergeCell ref="G120:H120"/>
    <mergeCell ref="K120:L120"/>
    <mergeCell ref="M120:N120"/>
    <mergeCell ref="O120:P120"/>
    <mergeCell ref="A118:D118"/>
    <mergeCell ref="G118:H118"/>
    <mergeCell ref="K118:L118"/>
    <mergeCell ref="M118:N118"/>
    <mergeCell ref="O118:P118"/>
    <mergeCell ref="A119:D119"/>
    <mergeCell ref="G119:H119"/>
    <mergeCell ref="K119:L119"/>
    <mergeCell ref="M119:N119"/>
    <mergeCell ref="O119:P119"/>
    <mergeCell ref="A116:D116"/>
    <mergeCell ref="G116:H116"/>
    <mergeCell ref="K116:L116"/>
    <mergeCell ref="M116:N116"/>
    <mergeCell ref="O116:P116"/>
    <mergeCell ref="A117:D117"/>
    <mergeCell ref="G117:H117"/>
    <mergeCell ref="K117:L117"/>
    <mergeCell ref="M117:N117"/>
    <mergeCell ref="O117:P117"/>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04:D104"/>
    <mergeCell ref="G104:H104"/>
    <mergeCell ref="K104:L104"/>
    <mergeCell ref="M104:N104"/>
    <mergeCell ref="O104:P104"/>
    <mergeCell ref="A105:D105"/>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A100:D100"/>
    <mergeCell ref="G100:H100"/>
    <mergeCell ref="K100:L100"/>
    <mergeCell ref="M100:N100"/>
    <mergeCell ref="O100:P100"/>
    <mergeCell ref="A101:D101"/>
    <mergeCell ref="G101:H101"/>
    <mergeCell ref="K101:L101"/>
    <mergeCell ref="M101:N101"/>
    <mergeCell ref="O101:P101"/>
    <mergeCell ref="A98:D98"/>
    <mergeCell ref="G98:H98"/>
    <mergeCell ref="K98:L98"/>
    <mergeCell ref="M98:N98"/>
    <mergeCell ref="O98:P98"/>
    <mergeCell ref="A99:D99"/>
    <mergeCell ref="G99:H99"/>
    <mergeCell ref="K99:L99"/>
    <mergeCell ref="M99:N99"/>
    <mergeCell ref="O99:P99"/>
    <mergeCell ref="A96:D96"/>
    <mergeCell ref="G96:H96"/>
    <mergeCell ref="K96:L96"/>
    <mergeCell ref="M96:N96"/>
    <mergeCell ref="O96:P96"/>
    <mergeCell ref="A97:D97"/>
    <mergeCell ref="G97:H97"/>
    <mergeCell ref="K97:L97"/>
    <mergeCell ref="M97:N97"/>
    <mergeCell ref="O97:P97"/>
    <mergeCell ref="A94:D94"/>
    <mergeCell ref="G94:H94"/>
    <mergeCell ref="K94:L94"/>
    <mergeCell ref="M94:N94"/>
    <mergeCell ref="O94:P94"/>
    <mergeCell ref="A95:D95"/>
    <mergeCell ref="G95:H95"/>
    <mergeCell ref="K95:L95"/>
    <mergeCell ref="M95:N95"/>
    <mergeCell ref="O95:P95"/>
    <mergeCell ref="A92:D92"/>
    <mergeCell ref="G92:H92"/>
    <mergeCell ref="K92:L92"/>
    <mergeCell ref="M92:N92"/>
    <mergeCell ref="O92:P92"/>
    <mergeCell ref="A93:D93"/>
    <mergeCell ref="G93:H93"/>
    <mergeCell ref="K93:L93"/>
    <mergeCell ref="M93:N93"/>
    <mergeCell ref="O93:P93"/>
    <mergeCell ref="O90:P90"/>
    <mergeCell ref="A91:D91"/>
    <mergeCell ref="G91:H91"/>
    <mergeCell ref="K91:L91"/>
    <mergeCell ref="M91:N91"/>
    <mergeCell ref="O91:P91"/>
    <mergeCell ref="A88:P88"/>
    <mergeCell ref="A89:D90"/>
    <mergeCell ref="E89:F89"/>
    <mergeCell ref="G89:H89"/>
    <mergeCell ref="K89:L89"/>
    <mergeCell ref="M89:N89"/>
    <mergeCell ref="O89:P89"/>
    <mergeCell ref="G90:H90"/>
    <mergeCell ref="K90:L90"/>
    <mergeCell ref="M90:N90"/>
    <mergeCell ref="A81:A84"/>
    <mergeCell ref="C81:I81"/>
    <mergeCell ref="C82:I82"/>
    <mergeCell ref="C83:I83"/>
    <mergeCell ref="C84:I84"/>
    <mergeCell ref="A85:A86"/>
    <mergeCell ref="C85:I85"/>
    <mergeCell ref="C86:I86"/>
    <mergeCell ref="A75:P75"/>
    <mergeCell ref="A76:A77"/>
    <mergeCell ref="B76:B77"/>
    <mergeCell ref="C76:I77"/>
    <mergeCell ref="J76:J77"/>
    <mergeCell ref="A78:A80"/>
    <mergeCell ref="C78:I78"/>
    <mergeCell ref="C79:I79"/>
    <mergeCell ref="C80:I80"/>
    <mergeCell ref="A70:P70"/>
    <mergeCell ref="A71:C71"/>
    <mergeCell ref="D71:P71"/>
    <mergeCell ref="A72:C72"/>
    <mergeCell ref="D72:P72"/>
    <mergeCell ref="A73:C73"/>
    <mergeCell ref="D73:P73"/>
    <mergeCell ref="A67:B67"/>
    <mergeCell ref="C67:N67"/>
    <mergeCell ref="O67:P67"/>
    <mergeCell ref="A68:B68"/>
    <mergeCell ref="C68:N68"/>
    <mergeCell ref="O68:P68"/>
    <mergeCell ref="A65:B65"/>
    <mergeCell ref="C65:N65"/>
    <mergeCell ref="O65:P65"/>
    <mergeCell ref="A66:B66"/>
    <mergeCell ref="C66:N66"/>
    <mergeCell ref="O66:P66"/>
    <mergeCell ref="A61:B61"/>
    <mergeCell ref="I61:J61"/>
    <mergeCell ref="A62:B62"/>
    <mergeCell ref="I62:J62"/>
    <mergeCell ref="A63:B63"/>
    <mergeCell ref="A64:P64"/>
    <mergeCell ref="A58:B58"/>
    <mergeCell ref="I58:J58"/>
    <mergeCell ref="A59:B59"/>
    <mergeCell ref="I59:J59"/>
    <mergeCell ref="A60:B60"/>
    <mergeCell ref="I60:J60"/>
    <mergeCell ref="A54:P54"/>
    <mergeCell ref="A55:B56"/>
    <mergeCell ref="C55:H55"/>
    <mergeCell ref="I55:J56"/>
    <mergeCell ref="A57:B57"/>
    <mergeCell ref="I57:J57"/>
    <mergeCell ref="A51:C51"/>
    <mergeCell ref="E51:F51"/>
    <mergeCell ref="G51:H51"/>
    <mergeCell ref="A52:C52"/>
    <mergeCell ref="E52:F52"/>
    <mergeCell ref="G52:H52"/>
    <mergeCell ref="A49:C49"/>
    <mergeCell ref="E49:F49"/>
    <mergeCell ref="G49:H49"/>
    <mergeCell ref="A50:C50"/>
    <mergeCell ref="E50:F50"/>
    <mergeCell ref="G50:H50"/>
    <mergeCell ref="A47:C47"/>
    <mergeCell ref="E47:F47"/>
    <mergeCell ref="G47:H47"/>
    <mergeCell ref="A48:C48"/>
    <mergeCell ref="E48:F48"/>
    <mergeCell ref="G48:H48"/>
    <mergeCell ref="A45:C45"/>
    <mergeCell ref="E45:F45"/>
    <mergeCell ref="G45:H45"/>
    <mergeCell ref="A46:C46"/>
    <mergeCell ref="E46:F46"/>
    <mergeCell ref="G46:H46"/>
    <mergeCell ref="A43:C44"/>
    <mergeCell ref="D43:F43"/>
    <mergeCell ref="G43:J43"/>
    <mergeCell ref="K43:M43"/>
    <mergeCell ref="N43:P43"/>
    <mergeCell ref="E44:F44"/>
    <mergeCell ref="G44:H44"/>
    <mergeCell ref="A40:B40"/>
    <mergeCell ref="G40:H40"/>
    <mergeCell ref="K40:L40"/>
    <mergeCell ref="M40:N40"/>
    <mergeCell ref="O40:P40"/>
    <mergeCell ref="A42:P42"/>
    <mergeCell ref="A38:B38"/>
    <mergeCell ref="G38:H38"/>
    <mergeCell ref="K38:L38"/>
    <mergeCell ref="M38:N38"/>
    <mergeCell ref="O38:P38"/>
    <mergeCell ref="A39:B39"/>
    <mergeCell ref="G39:H39"/>
    <mergeCell ref="K39:L39"/>
    <mergeCell ref="M39:N39"/>
    <mergeCell ref="O39:P39"/>
    <mergeCell ref="A36:B36"/>
    <mergeCell ref="G36:H36"/>
    <mergeCell ref="K36:L36"/>
    <mergeCell ref="M36:N36"/>
    <mergeCell ref="O36:P36"/>
    <mergeCell ref="A37:B37"/>
    <mergeCell ref="G37:H37"/>
    <mergeCell ref="K37:L37"/>
    <mergeCell ref="M37:N37"/>
    <mergeCell ref="O37:P37"/>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30:B30"/>
    <mergeCell ref="G30:H30"/>
    <mergeCell ref="K30:L30"/>
    <mergeCell ref="M30:N30"/>
    <mergeCell ref="O30:P30"/>
    <mergeCell ref="A31:B31"/>
    <mergeCell ref="G31:H31"/>
    <mergeCell ref="K31:L31"/>
    <mergeCell ref="M31:N31"/>
    <mergeCell ref="O31:P31"/>
    <mergeCell ref="A28:B29"/>
    <mergeCell ref="C28:F28"/>
    <mergeCell ref="G28:H28"/>
    <mergeCell ref="K28:L28"/>
    <mergeCell ref="M28:N28"/>
    <mergeCell ref="O28:P28"/>
    <mergeCell ref="G29:H29"/>
    <mergeCell ref="K29:L29"/>
    <mergeCell ref="M29:N29"/>
    <mergeCell ref="O29:P29"/>
    <mergeCell ref="A26:D26"/>
    <mergeCell ref="G26:H26"/>
    <mergeCell ref="K26:L26"/>
    <mergeCell ref="M26:N26"/>
    <mergeCell ref="O26:P26"/>
    <mergeCell ref="A27:D27"/>
    <mergeCell ref="G27:H27"/>
    <mergeCell ref="A24:D24"/>
    <mergeCell ref="G24:H24"/>
    <mergeCell ref="K24:L24"/>
    <mergeCell ref="M24:N24"/>
    <mergeCell ref="O24:P24"/>
    <mergeCell ref="A25:D25"/>
    <mergeCell ref="G25:H25"/>
    <mergeCell ref="K25:L25"/>
    <mergeCell ref="M25:N25"/>
    <mergeCell ref="O25:P25"/>
    <mergeCell ref="A22:D22"/>
    <mergeCell ref="G22:H22"/>
    <mergeCell ref="K22:L22"/>
    <mergeCell ref="M22:N22"/>
    <mergeCell ref="O22:P22"/>
    <mergeCell ref="A23:D23"/>
    <mergeCell ref="G23:H23"/>
    <mergeCell ref="K23:L23"/>
    <mergeCell ref="M23:N23"/>
    <mergeCell ref="O23:P23"/>
    <mergeCell ref="A20:D20"/>
    <mergeCell ref="G20:H20"/>
    <mergeCell ref="K20:L20"/>
    <mergeCell ref="M20:N20"/>
    <mergeCell ref="O20:P20"/>
    <mergeCell ref="A21:D21"/>
    <mergeCell ref="G21:H21"/>
    <mergeCell ref="K21:L21"/>
    <mergeCell ref="M21:N21"/>
    <mergeCell ref="O21:P21"/>
    <mergeCell ref="A18:D18"/>
    <mergeCell ref="G18:H18"/>
    <mergeCell ref="K18:L18"/>
    <mergeCell ref="M18:N18"/>
    <mergeCell ref="O18:P18"/>
    <mergeCell ref="A19:D19"/>
    <mergeCell ref="G19:H19"/>
    <mergeCell ref="K19:L19"/>
    <mergeCell ref="M19:N19"/>
    <mergeCell ref="O19:P19"/>
    <mergeCell ref="A17:D17"/>
    <mergeCell ref="G17:H17"/>
    <mergeCell ref="K17:L17"/>
    <mergeCell ref="M17:N17"/>
    <mergeCell ref="O17:P17"/>
    <mergeCell ref="A11:C11"/>
    <mergeCell ref="D11:O11"/>
    <mergeCell ref="A13:P13"/>
    <mergeCell ref="A15:D16"/>
    <mergeCell ref="E15:F15"/>
    <mergeCell ref="G15:H15"/>
    <mergeCell ref="K15:L15"/>
    <mergeCell ref="M15:N15"/>
    <mergeCell ref="O15:P15"/>
    <mergeCell ref="G16:H16"/>
    <mergeCell ref="N1:P1"/>
    <mergeCell ref="E5:J5"/>
    <mergeCell ref="D6:L6"/>
    <mergeCell ref="A9:C9"/>
    <mergeCell ref="D9:O9"/>
    <mergeCell ref="A10:C10"/>
    <mergeCell ref="D10:O10"/>
    <mergeCell ref="K16:L16"/>
    <mergeCell ref="M16:N16"/>
    <mergeCell ref="O16:P1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P137"/>
  <sheetViews>
    <sheetView topLeftCell="A74" zoomScale="85" zoomScaleNormal="85" workbookViewId="0">
      <selection activeCell="A78" sqref="A78:A82"/>
    </sheetView>
  </sheetViews>
  <sheetFormatPr defaultColWidth="8.33203125" defaultRowHeight="15.6" x14ac:dyDescent="0.3"/>
  <cols>
    <col min="1" max="1" width="10" style="62" customWidth="1"/>
    <col min="2" max="2" width="17.33203125" style="62" customWidth="1"/>
    <col min="3" max="3" width="8.33203125" style="62" customWidth="1"/>
    <col min="4" max="4" width="10.33203125" style="62" customWidth="1"/>
    <col min="5" max="5" width="8.33203125" style="62" customWidth="1"/>
    <col min="6" max="6" width="8" style="62" customWidth="1"/>
    <col min="7" max="7" width="7.33203125" style="62" customWidth="1"/>
    <col min="8" max="8" width="9.33203125" style="62" customWidth="1"/>
    <col min="9" max="9" width="11.33203125" style="62" customWidth="1"/>
    <col min="10" max="10" width="12.33203125" style="62" customWidth="1"/>
    <col min="11" max="11" width="11.33203125" style="62" customWidth="1"/>
    <col min="12" max="12" width="9.33203125" style="62" customWidth="1"/>
    <col min="13" max="13" width="12.33203125" style="62" customWidth="1"/>
    <col min="14" max="14" width="11" style="62" customWidth="1"/>
    <col min="15" max="16" width="10.33203125" style="62" customWidth="1"/>
    <col min="17" max="16384" width="8.33203125" style="62"/>
  </cols>
  <sheetData>
    <row r="1" spans="1:16" x14ac:dyDescent="0.3">
      <c r="N1" s="1355" t="s">
        <v>68</v>
      </c>
      <c r="O1" s="1355"/>
      <c r="P1" s="1355"/>
    </row>
    <row r="2" spans="1:16" ht="17.399999999999999" x14ac:dyDescent="0.3">
      <c r="E2" s="1240" t="s">
        <v>30</v>
      </c>
      <c r="F2" s="1240"/>
      <c r="G2" s="1240"/>
      <c r="H2" s="1240"/>
      <c r="I2" s="1240"/>
      <c r="J2" s="1240"/>
    </row>
    <row r="3" spans="1:16" ht="17.399999999999999" x14ac:dyDescent="0.3">
      <c r="D3" s="1240" t="s">
        <v>74</v>
      </c>
      <c r="E3" s="1240"/>
      <c r="F3" s="1240"/>
      <c r="G3" s="1240"/>
      <c r="H3" s="1240"/>
      <c r="I3" s="1240"/>
      <c r="J3" s="1240"/>
      <c r="K3" s="1240"/>
      <c r="L3" s="1240"/>
    </row>
    <row r="4" spans="1:16" ht="17.399999999999999" x14ac:dyDescent="0.3">
      <c r="D4" s="63"/>
      <c r="E4" s="63"/>
      <c r="F4" s="63"/>
      <c r="G4" s="63"/>
      <c r="H4" s="63"/>
      <c r="I4" s="63"/>
      <c r="J4" s="63"/>
      <c r="K4" s="63"/>
      <c r="L4" s="63"/>
    </row>
    <row r="5" spans="1:16" x14ac:dyDescent="0.3">
      <c r="P5" s="64" t="s">
        <v>0</v>
      </c>
    </row>
    <row r="6" spans="1:16" ht="23.85" customHeight="1" x14ac:dyDescent="0.3">
      <c r="A6" s="1241" t="s">
        <v>31</v>
      </c>
      <c r="B6" s="1241"/>
      <c r="C6" s="1241"/>
      <c r="D6" s="1251" t="s">
        <v>255</v>
      </c>
      <c r="E6" s="1252"/>
      <c r="F6" s="1252"/>
      <c r="G6" s="1252"/>
      <c r="H6" s="1252"/>
      <c r="I6" s="1252"/>
      <c r="J6" s="1252"/>
      <c r="K6" s="1252"/>
      <c r="L6" s="1252"/>
      <c r="M6" s="1252"/>
      <c r="N6" s="1252"/>
      <c r="O6" s="1253"/>
      <c r="P6" s="65">
        <v>1</v>
      </c>
    </row>
    <row r="7" spans="1:16" ht="23.85" customHeight="1" x14ac:dyDescent="0.3">
      <c r="A7" s="1241" t="s">
        <v>32</v>
      </c>
      <c r="B7" s="1241"/>
      <c r="C7" s="1241"/>
      <c r="D7" s="1245" t="s">
        <v>396</v>
      </c>
      <c r="E7" s="1245"/>
      <c r="F7" s="1245"/>
      <c r="G7" s="1245"/>
      <c r="H7" s="1245"/>
      <c r="I7" s="1245"/>
      <c r="J7" s="1245"/>
      <c r="K7" s="1245"/>
      <c r="L7" s="1245"/>
      <c r="M7" s="1245"/>
      <c r="N7" s="1245"/>
      <c r="O7" s="1245"/>
      <c r="P7" s="66" t="s">
        <v>77</v>
      </c>
    </row>
    <row r="8" spans="1:16" ht="23.85" customHeight="1" x14ac:dyDescent="0.3">
      <c r="A8" s="1241" t="s">
        <v>33</v>
      </c>
      <c r="B8" s="1241"/>
      <c r="C8" s="1241"/>
      <c r="D8" s="1251"/>
      <c r="E8" s="1252"/>
      <c r="F8" s="1252"/>
      <c r="G8" s="1252"/>
      <c r="H8" s="1252"/>
      <c r="I8" s="1252"/>
      <c r="J8" s="1252"/>
      <c r="K8" s="1252"/>
      <c r="L8" s="1252"/>
      <c r="M8" s="1252"/>
      <c r="N8" s="1252"/>
      <c r="O8" s="1253"/>
      <c r="P8" s="65"/>
    </row>
    <row r="10" spans="1:16" x14ac:dyDescent="0.3">
      <c r="A10" s="1251" t="s">
        <v>34</v>
      </c>
      <c r="B10" s="1252"/>
      <c r="C10" s="1252"/>
      <c r="D10" s="1252"/>
      <c r="E10" s="1252"/>
      <c r="F10" s="1252"/>
      <c r="G10" s="1252"/>
      <c r="H10" s="1252"/>
      <c r="I10" s="1252"/>
      <c r="J10" s="1252"/>
      <c r="K10" s="1252"/>
      <c r="L10" s="1252"/>
      <c r="M10" s="1252"/>
      <c r="N10" s="1252"/>
      <c r="O10" s="1252"/>
      <c r="P10" s="1253"/>
    </row>
    <row r="11" spans="1:16" x14ac:dyDescent="0.3">
      <c r="A11" s="48"/>
      <c r="B11" s="48"/>
      <c r="C11" s="48"/>
      <c r="D11" s="48"/>
      <c r="E11" s="48"/>
      <c r="F11" s="48"/>
      <c r="G11" s="48"/>
      <c r="H11" s="48"/>
      <c r="I11" s="48"/>
      <c r="J11" s="48"/>
      <c r="K11" s="48"/>
      <c r="L11" s="48"/>
      <c r="M11" s="48"/>
      <c r="N11" s="48"/>
      <c r="O11" s="48"/>
      <c r="P11" s="48"/>
    </row>
    <row r="12" spans="1:16" ht="21.6" customHeight="1" x14ac:dyDescent="0.3">
      <c r="A12" s="1254" t="s">
        <v>1</v>
      </c>
      <c r="B12" s="1255"/>
      <c r="C12" s="1255"/>
      <c r="D12" s="1256"/>
      <c r="E12" s="1246" t="s">
        <v>0</v>
      </c>
      <c r="F12" s="1247"/>
      <c r="G12" s="1260">
        <v>2022</v>
      </c>
      <c r="H12" s="1260"/>
      <c r="I12" s="67">
        <v>2023</v>
      </c>
      <c r="J12" s="67">
        <v>2024</v>
      </c>
      <c r="K12" s="1261">
        <v>2025</v>
      </c>
      <c r="L12" s="1261"/>
      <c r="M12" s="1261">
        <v>2026</v>
      </c>
      <c r="N12" s="1261"/>
      <c r="O12" s="1261">
        <v>2027</v>
      </c>
      <c r="P12" s="1261"/>
    </row>
    <row r="13" spans="1:16" ht="31.2" x14ac:dyDescent="0.3">
      <c r="A13" s="1257"/>
      <c r="B13" s="1258"/>
      <c r="C13" s="1258"/>
      <c r="D13" s="1259"/>
      <c r="E13" s="65" t="s">
        <v>35</v>
      </c>
      <c r="F13" s="34" t="s">
        <v>36</v>
      </c>
      <c r="G13" s="1246" t="s">
        <v>11</v>
      </c>
      <c r="H13" s="1247"/>
      <c r="I13" s="65" t="s">
        <v>11</v>
      </c>
      <c r="J13" s="65" t="s">
        <v>12</v>
      </c>
      <c r="K13" s="1246" t="s">
        <v>13</v>
      </c>
      <c r="L13" s="1247"/>
      <c r="M13" s="1246" t="s">
        <v>14</v>
      </c>
      <c r="N13" s="1247"/>
      <c r="O13" s="1246" t="s">
        <v>14</v>
      </c>
      <c r="P13" s="1247"/>
    </row>
    <row r="14" spans="1:16" ht="23.85" customHeight="1" x14ac:dyDescent="0.3">
      <c r="A14" s="1248" t="s">
        <v>37</v>
      </c>
      <c r="B14" s="1248"/>
      <c r="C14" s="1248"/>
      <c r="D14" s="1248"/>
      <c r="E14" s="66" t="s">
        <v>232</v>
      </c>
      <c r="F14" s="65"/>
      <c r="G14" s="1249">
        <f>G17+G18+G20</f>
        <v>100</v>
      </c>
      <c r="H14" s="1357"/>
      <c r="I14" s="68">
        <f>I15+I16+I17+I18+I19+I20+I21+I22</f>
        <v>61135.6</v>
      </c>
      <c r="J14" s="521">
        <f>J15+J16+J17+J18+J19+J20+J21+J22</f>
        <v>5190</v>
      </c>
      <c r="K14" s="1249">
        <f>K15+K16+K17+K18+K19+K20+K21+K22</f>
        <v>3630.1</v>
      </c>
      <c r="L14" s="1250"/>
      <c r="M14" s="1249">
        <f t="shared" ref="M14" si="0">M15+M16+M17+M18+M19+M20+M21+M22</f>
        <v>202538.09999999998</v>
      </c>
      <c r="N14" s="1250"/>
      <c r="O14" s="1249">
        <f t="shared" ref="O14" si="1">O15+O16+O17+O18+O19+O20+O21+O22</f>
        <v>302538.10000000003</v>
      </c>
      <c r="P14" s="1250"/>
    </row>
    <row r="15" spans="1:16" ht="23.85" customHeight="1" x14ac:dyDescent="0.3">
      <c r="A15" s="1165" t="s">
        <v>79</v>
      </c>
      <c r="B15" s="1165"/>
      <c r="C15" s="1165"/>
      <c r="D15" s="1165"/>
      <c r="E15" s="66"/>
      <c r="F15" s="519">
        <v>21</v>
      </c>
      <c r="G15" s="1361"/>
      <c r="H15" s="1247"/>
      <c r="I15" s="527">
        <f>I97</f>
        <v>131</v>
      </c>
      <c r="J15" s="527">
        <f>J97</f>
        <v>2250</v>
      </c>
      <c r="K15" s="1262">
        <f>K97</f>
        <v>1728.1</v>
      </c>
      <c r="L15" s="1262"/>
      <c r="M15" s="1262">
        <f t="shared" ref="M15" si="2">M97</f>
        <v>1728.1</v>
      </c>
      <c r="N15" s="1262"/>
      <c r="O15" s="1262">
        <f t="shared" ref="O15" si="3">O97</f>
        <v>1728.1</v>
      </c>
      <c r="P15" s="1262"/>
    </row>
    <row r="16" spans="1:16" ht="23.85" customHeight="1" x14ac:dyDescent="0.3">
      <c r="A16" s="1165" t="s">
        <v>138</v>
      </c>
      <c r="B16" s="1165"/>
      <c r="C16" s="1165"/>
      <c r="D16" s="1165"/>
      <c r="E16" s="66"/>
      <c r="F16" s="519">
        <v>22</v>
      </c>
      <c r="G16" s="1361"/>
      <c r="H16" s="1247"/>
      <c r="I16" s="527">
        <f>I100</f>
        <v>79.400000000000006</v>
      </c>
      <c r="J16" s="527">
        <f>J100</f>
        <v>410</v>
      </c>
      <c r="K16" s="1262">
        <f>K100</f>
        <v>485.2</v>
      </c>
      <c r="L16" s="1262"/>
      <c r="M16" s="1262">
        <f t="shared" ref="M16" si="4">M100</f>
        <v>475.2</v>
      </c>
      <c r="N16" s="1262"/>
      <c r="O16" s="1262">
        <f t="shared" ref="O16" si="5">O100</f>
        <v>575.20000000000005</v>
      </c>
      <c r="P16" s="1262"/>
    </row>
    <row r="17" spans="1:16" ht="23.85" customHeight="1" x14ac:dyDescent="0.3">
      <c r="A17" s="1165" t="s">
        <v>370</v>
      </c>
      <c r="B17" s="1165"/>
      <c r="C17" s="1165"/>
      <c r="D17" s="1165"/>
      <c r="E17" s="66"/>
      <c r="F17" s="65">
        <v>25</v>
      </c>
      <c r="G17" s="1361">
        <f>G93+G94</f>
        <v>40.5</v>
      </c>
      <c r="H17" s="1247"/>
      <c r="I17" s="206">
        <f>I93+I94</f>
        <v>27.8</v>
      </c>
      <c r="J17" s="527">
        <f>J93+J94</f>
        <v>60</v>
      </c>
      <c r="K17" s="1262">
        <f>K93+K94</f>
        <v>60</v>
      </c>
      <c r="L17" s="1262"/>
      <c r="M17" s="1262">
        <f t="shared" ref="M17" si="6">M93+M94</f>
        <v>200060</v>
      </c>
      <c r="N17" s="1262"/>
      <c r="O17" s="1262">
        <f t="shared" ref="O17" si="7">O93+O94</f>
        <v>300060</v>
      </c>
      <c r="P17" s="1262"/>
    </row>
    <row r="18" spans="1:16" ht="23.85" customHeight="1" x14ac:dyDescent="0.3">
      <c r="A18" s="1165" t="s">
        <v>172</v>
      </c>
      <c r="B18" s="1165"/>
      <c r="C18" s="1165"/>
      <c r="D18" s="1165"/>
      <c r="E18" s="66"/>
      <c r="F18" s="65">
        <v>26</v>
      </c>
      <c r="G18" s="1361">
        <f>G95</f>
        <v>0</v>
      </c>
      <c r="H18" s="1247"/>
      <c r="I18" s="206">
        <f>I95</f>
        <v>60000</v>
      </c>
      <c r="J18" s="527">
        <f>J95</f>
        <v>0</v>
      </c>
      <c r="K18" s="1262">
        <f>K95</f>
        <v>0</v>
      </c>
      <c r="L18" s="1262"/>
      <c r="M18" s="1262">
        <f t="shared" ref="M18" si="8">M95</f>
        <v>0</v>
      </c>
      <c r="N18" s="1262"/>
      <c r="O18" s="1262">
        <f t="shared" ref="O18" si="9">O95</f>
        <v>0</v>
      </c>
      <c r="P18" s="1262"/>
    </row>
    <row r="19" spans="1:16" ht="23.85" customHeight="1" x14ac:dyDescent="0.3">
      <c r="A19" s="1165" t="s">
        <v>155</v>
      </c>
      <c r="B19" s="1165"/>
      <c r="C19" s="1165"/>
      <c r="D19" s="1165"/>
      <c r="E19" s="66"/>
      <c r="F19" s="519">
        <v>27</v>
      </c>
      <c r="G19" s="1361"/>
      <c r="H19" s="1247"/>
      <c r="I19" s="527">
        <f>I111</f>
        <v>0</v>
      </c>
      <c r="J19" s="527">
        <f>J111</f>
        <v>20</v>
      </c>
      <c r="K19" s="1262">
        <f>K111</f>
        <v>22.4</v>
      </c>
      <c r="L19" s="1262"/>
      <c r="M19" s="1262">
        <f t="shared" ref="M19" si="10">M111</f>
        <v>22.4</v>
      </c>
      <c r="N19" s="1262"/>
      <c r="O19" s="1262">
        <f t="shared" ref="O19" si="11">O111</f>
        <v>22.4</v>
      </c>
      <c r="P19" s="1262"/>
    </row>
    <row r="20" spans="1:16" ht="23.85" customHeight="1" x14ac:dyDescent="0.3">
      <c r="A20" s="1165" t="s">
        <v>82</v>
      </c>
      <c r="B20" s="1165"/>
      <c r="C20" s="1165"/>
      <c r="D20" s="1165"/>
      <c r="E20" s="65"/>
      <c r="F20" s="65">
        <v>28</v>
      </c>
      <c r="G20" s="1361">
        <f>G90</f>
        <v>59.5</v>
      </c>
      <c r="H20" s="1247"/>
      <c r="I20" s="69">
        <f>I90</f>
        <v>399.8</v>
      </c>
      <c r="J20" s="520">
        <f>J90</f>
        <v>2140</v>
      </c>
      <c r="K20" s="1361">
        <f>K90</f>
        <v>1092</v>
      </c>
      <c r="L20" s="1697"/>
      <c r="M20" s="1361">
        <f t="shared" ref="M20" si="12">M90</f>
        <v>0</v>
      </c>
      <c r="N20" s="1697"/>
      <c r="O20" s="1361">
        <f t="shared" ref="O20" si="13">O90</f>
        <v>0</v>
      </c>
      <c r="P20" s="1697"/>
    </row>
    <row r="21" spans="1:16" ht="23.85" customHeight="1" x14ac:dyDescent="0.3">
      <c r="A21" s="1165" t="s">
        <v>83</v>
      </c>
      <c r="B21" s="1165"/>
      <c r="C21" s="1165"/>
      <c r="D21" s="1165"/>
      <c r="E21" s="519"/>
      <c r="F21" s="519">
        <v>31</v>
      </c>
      <c r="G21" s="1361"/>
      <c r="H21" s="1247"/>
      <c r="I21" s="520">
        <f>I113</f>
        <v>430.1</v>
      </c>
      <c r="J21" s="520">
        <f>J113</f>
        <v>210</v>
      </c>
      <c r="K21" s="1361">
        <f>K113</f>
        <v>242.4</v>
      </c>
      <c r="L21" s="1697"/>
      <c r="M21" s="1361">
        <f t="shared" ref="M21" si="14">M113</f>
        <v>193.8</v>
      </c>
      <c r="N21" s="1697"/>
      <c r="O21" s="1361">
        <f t="shared" ref="O21" si="15">O113</f>
        <v>88</v>
      </c>
      <c r="P21" s="1697"/>
    </row>
    <row r="22" spans="1:16" ht="23.85" customHeight="1" x14ac:dyDescent="0.3">
      <c r="A22" s="1102" t="s">
        <v>84</v>
      </c>
      <c r="B22" s="1102"/>
      <c r="C22" s="1102"/>
      <c r="D22" s="1102"/>
      <c r="E22" s="65"/>
      <c r="F22" s="65">
        <v>33</v>
      </c>
      <c r="G22" s="1263"/>
      <c r="H22" s="1263"/>
      <c r="I22" s="541">
        <f>I117</f>
        <v>67.5</v>
      </c>
      <c r="J22" s="541">
        <f>J117</f>
        <v>100</v>
      </c>
      <c r="K22" s="1361">
        <f>K117</f>
        <v>0</v>
      </c>
      <c r="L22" s="1697"/>
      <c r="M22" s="1361">
        <f t="shared" ref="M22" si="16">M117</f>
        <v>58.6</v>
      </c>
      <c r="N22" s="1697"/>
      <c r="O22" s="1361">
        <f t="shared" ref="O22" si="17">O117</f>
        <v>64.400000000000006</v>
      </c>
      <c r="P22" s="1697"/>
    </row>
    <row r="23" spans="1:16" ht="14.85" customHeight="1" x14ac:dyDescent="0.3">
      <c r="O23" s="62" t="s">
        <v>398</v>
      </c>
    </row>
    <row r="24" spans="1:16" ht="22.8" customHeight="1" x14ac:dyDescent="0.3">
      <c r="A24" s="1254" t="s">
        <v>1</v>
      </c>
      <c r="B24" s="1256"/>
      <c r="C24" s="1264" t="s">
        <v>0</v>
      </c>
      <c r="D24" s="1264"/>
      <c r="E24" s="1264"/>
      <c r="F24" s="1264"/>
      <c r="G24" s="1260">
        <v>2022</v>
      </c>
      <c r="H24" s="1260"/>
      <c r="I24" s="67">
        <v>2023</v>
      </c>
      <c r="J24" s="67">
        <v>2024</v>
      </c>
      <c r="K24" s="1260">
        <v>2025</v>
      </c>
      <c r="L24" s="1260"/>
      <c r="M24" s="1260">
        <v>2026</v>
      </c>
      <c r="N24" s="1260"/>
      <c r="O24" s="1260">
        <v>2027</v>
      </c>
      <c r="P24" s="1260"/>
    </row>
    <row r="25" spans="1:16" ht="35.700000000000003" customHeight="1" x14ac:dyDescent="0.3">
      <c r="A25" s="1257"/>
      <c r="B25" s="1259"/>
      <c r="C25" s="65" t="s">
        <v>61</v>
      </c>
      <c r="D25" s="65" t="s">
        <v>62</v>
      </c>
      <c r="E25" s="65" t="s">
        <v>35</v>
      </c>
      <c r="F25" s="34" t="s">
        <v>36</v>
      </c>
      <c r="G25" s="1246" t="s">
        <v>11</v>
      </c>
      <c r="H25" s="1247"/>
      <c r="I25" s="65" t="s">
        <v>11</v>
      </c>
      <c r="J25" s="65" t="s">
        <v>12</v>
      </c>
      <c r="K25" s="1246" t="s">
        <v>13</v>
      </c>
      <c r="L25" s="1247"/>
      <c r="M25" s="1246" t="s">
        <v>14</v>
      </c>
      <c r="N25" s="1247"/>
      <c r="O25" s="1246" t="s">
        <v>14</v>
      </c>
      <c r="P25" s="1247"/>
    </row>
    <row r="26" spans="1:16" ht="34.5" customHeight="1" x14ac:dyDescent="0.3">
      <c r="A26" s="1265" t="s">
        <v>63</v>
      </c>
      <c r="B26" s="1266"/>
      <c r="C26" s="70"/>
      <c r="D26" s="70"/>
      <c r="E26" s="70"/>
      <c r="F26" s="70"/>
      <c r="G26" s="1267">
        <f>G29+G35</f>
        <v>100</v>
      </c>
      <c r="H26" s="1267"/>
      <c r="I26" s="71">
        <f>I29+I35</f>
        <v>61135.6</v>
      </c>
      <c r="J26" s="71">
        <f>J29+J35</f>
        <v>5190</v>
      </c>
      <c r="K26" s="1383">
        <f>K29+K35</f>
        <v>3630.1</v>
      </c>
      <c r="L26" s="1434"/>
      <c r="M26" s="1383">
        <f>M29+M35</f>
        <v>202538.09999999998</v>
      </c>
      <c r="N26" s="1434"/>
      <c r="O26" s="1383">
        <f>O29+O35</f>
        <v>302538.10000000003</v>
      </c>
      <c r="P26" s="1434"/>
    </row>
    <row r="27" spans="1:16" ht="32.85" customHeight="1" x14ac:dyDescent="0.3">
      <c r="A27" s="1268" t="s">
        <v>259</v>
      </c>
      <c r="B27" s="1269"/>
      <c r="C27" s="72">
        <v>2</v>
      </c>
      <c r="D27" s="70"/>
      <c r="E27" s="70"/>
      <c r="F27" s="70"/>
      <c r="G27" s="1262"/>
      <c r="H27" s="1262"/>
      <c r="I27" s="76"/>
      <c r="J27" s="70"/>
      <c r="K27" s="1264"/>
      <c r="L27" s="1264"/>
      <c r="M27" s="1264"/>
      <c r="N27" s="1264"/>
      <c r="O27" s="1264"/>
      <c r="P27" s="1264"/>
    </row>
    <row r="28" spans="1:16" ht="18.75" customHeight="1" x14ac:dyDescent="0.3">
      <c r="A28" s="1264"/>
      <c r="B28" s="1264"/>
      <c r="C28" s="70"/>
      <c r="D28" s="70"/>
      <c r="E28" s="70"/>
      <c r="F28" s="70"/>
      <c r="G28" s="1262"/>
      <c r="H28" s="1262"/>
      <c r="I28" s="76"/>
      <c r="J28" s="70"/>
      <c r="K28" s="1264"/>
      <c r="L28" s="1264"/>
      <c r="M28" s="1264"/>
      <c r="N28" s="1264"/>
      <c r="O28" s="1264"/>
      <c r="P28" s="1264"/>
    </row>
    <row r="29" spans="1:16" ht="32.85" customHeight="1" x14ac:dyDescent="0.3">
      <c r="A29" s="1268" t="s">
        <v>260</v>
      </c>
      <c r="B29" s="1269"/>
      <c r="C29" s="72">
        <v>2</v>
      </c>
      <c r="D29" s="70">
        <v>2</v>
      </c>
      <c r="E29" s="70">
        <v>4</v>
      </c>
      <c r="F29" s="70"/>
      <c r="G29" s="1267">
        <f>G30+G31+G32</f>
        <v>59.5</v>
      </c>
      <c r="H29" s="1267"/>
      <c r="I29" s="71">
        <f>I30+I31+I32</f>
        <v>399.80000000000291</v>
      </c>
      <c r="J29" s="71">
        <f>J30+J31+J32</f>
        <v>2140</v>
      </c>
      <c r="K29" s="1383">
        <f>K30+K31+K32</f>
        <v>1092</v>
      </c>
      <c r="L29" s="1434"/>
      <c r="M29" s="1383">
        <f>M30+M31+M32</f>
        <v>0</v>
      </c>
      <c r="N29" s="1434"/>
      <c r="O29" s="1383">
        <f>O30+O31+O32</f>
        <v>0</v>
      </c>
      <c r="P29" s="1434"/>
    </row>
    <row r="30" spans="1:16" ht="69" customHeight="1" x14ac:dyDescent="0.3">
      <c r="A30" s="1698" t="s">
        <v>399</v>
      </c>
      <c r="B30" s="1699"/>
      <c r="C30" s="72"/>
      <c r="D30" s="70"/>
      <c r="E30" s="70"/>
      <c r="F30" s="70">
        <v>13</v>
      </c>
      <c r="G30" s="1273">
        <f>K57</f>
        <v>59.5</v>
      </c>
      <c r="H30" s="1272"/>
      <c r="I30" s="76">
        <f t="shared" ref="I30:K32" si="18">L57</f>
        <v>399.8</v>
      </c>
      <c r="J30" s="76">
        <f t="shared" si="18"/>
        <v>2140</v>
      </c>
      <c r="K30" s="1273">
        <f t="shared" si="18"/>
        <v>1092</v>
      </c>
      <c r="L30" s="1274"/>
      <c r="M30" s="1273">
        <f>P57</f>
        <v>0</v>
      </c>
      <c r="N30" s="1274"/>
      <c r="O30" s="1273">
        <f>R57</f>
        <v>0</v>
      </c>
      <c r="P30" s="1274"/>
    </row>
    <row r="31" spans="1:16" ht="58.8" customHeight="1" x14ac:dyDescent="0.3">
      <c r="A31" s="1377" t="s">
        <v>262</v>
      </c>
      <c r="B31" s="1378"/>
      <c r="C31" s="70"/>
      <c r="D31" s="70"/>
      <c r="E31" s="70"/>
      <c r="F31" s="70">
        <v>59</v>
      </c>
      <c r="G31" s="1271">
        <f>K58</f>
        <v>156633</v>
      </c>
      <c r="H31" s="1272"/>
      <c r="I31" s="73">
        <f t="shared" si="18"/>
        <v>76717.2</v>
      </c>
      <c r="J31" s="76">
        <f t="shared" si="18"/>
        <v>196877.9</v>
      </c>
      <c r="K31" s="1271">
        <f t="shared" si="18"/>
        <v>4632.3</v>
      </c>
      <c r="L31" s="1272"/>
      <c r="M31" s="1271">
        <f>O58</f>
        <v>339.7</v>
      </c>
      <c r="N31" s="1272"/>
      <c r="O31" s="1271">
        <f>P58</f>
        <v>0</v>
      </c>
      <c r="P31" s="1272"/>
    </row>
    <row r="32" spans="1:16" ht="44.55" customHeight="1" x14ac:dyDescent="0.3">
      <c r="A32" s="1369" t="s">
        <v>400</v>
      </c>
      <c r="B32" s="1370"/>
      <c r="C32" s="70"/>
      <c r="D32" s="70"/>
      <c r="E32" s="70"/>
      <c r="F32" s="70">
        <v>47</v>
      </c>
      <c r="G32" s="1271">
        <f>K59</f>
        <v>-156633</v>
      </c>
      <c r="H32" s="1272"/>
      <c r="I32" s="73">
        <f t="shared" si="18"/>
        <v>-76717.2</v>
      </c>
      <c r="J32" s="76">
        <f t="shared" si="18"/>
        <v>-196877.9</v>
      </c>
      <c r="K32" s="1271">
        <f t="shared" si="18"/>
        <v>-4632.3</v>
      </c>
      <c r="L32" s="1272"/>
      <c r="M32" s="1271">
        <f>O59</f>
        <v>-339.7</v>
      </c>
      <c r="N32" s="1272"/>
      <c r="O32" s="1271">
        <f>P59</f>
        <v>0</v>
      </c>
      <c r="P32" s="1272"/>
    </row>
    <row r="33" spans="1:16" ht="19.95" customHeight="1" x14ac:dyDescent="0.3">
      <c r="A33" s="1268" t="s">
        <v>266</v>
      </c>
      <c r="B33" s="1269"/>
      <c r="C33" s="70"/>
      <c r="D33" s="70"/>
      <c r="E33" s="70"/>
      <c r="F33" s="70">
        <v>91</v>
      </c>
      <c r="G33" s="1246"/>
      <c r="H33" s="1247"/>
      <c r="I33" s="65"/>
      <c r="J33" s="70"/>
      <c r="K33" s="1271"/>
      <c r="L33" s="1272"/>
      <c r="M33" s="1271"/>
      <c r="N33" s="1272"/>
      <c r="O33" s="1271"/>
      <c r="P33" s="1272"/>
    </row>
    <row r="34" spans="1:16" ht="17.100000000000001" customHeight="1" x14ac:dyDescent="0.3">
      <c r="A34" s="1700" t="s">
        <v>267</v>
      </c>
      <c r="B34" s="1277"/>
      <c r="C34" s="70"/>
      <c r="D34" s="70"/>
      <c r="E34" s="70"/>
      <c r="F34" s="70">
        <v>93</v>
      </c>
      <c r="G34" s="1246"/>
      <c r="H34" s="1247"/>
      <c r="I34" s="65"/>
      <c r="J34" s="70"/>
      <c r="K34" s="1271"/>
      <c r="L34" s="1272"/>
      <c r="M34" s="1271"/>
      <c r="N34" s="1272"/>
      <c r="O34" s="1271"/>
      <c r="P34" s="1272"/>
    </row>
    <row r="35" spans="1:16" ht="35.549999999999997" customHeight="1" x14ac:dyDescent="0.3">
      <c r="A35" s="1268" t="s">
        <v>66</v>
      </c>
      <c r="B35" s="1269"/>
      <c r="C35" s="72">
        <v>1</v>
      </c>
      <c r="D35" s="70"/>
      <c r="E35" s="70">
        <v>4</v>
      </c>
      <c r="F35" s="70">
        <v>10</v>
      </c>
      <c r="G35" s="1701">
        <f>G14-G29</f>
        <v>40.5</v>
      </c>
      <c r="H35" s="1702"/>
      <c r="I35" s="71">
        <f>I14-I29</f>
        <v>60735.799999999996</v>
      </c>
      <c r="J35" s="524">
        <f>J14-J29</f>
        <v>3050</v>
      </c>
      <c r="K35" s="1383">
        <f>K14-K29</f>
        <v>2538.1</v>
      </c>
      <c r="L35" s="1434"/>
      <c r="M35" s="1383">
        <f t="shared" ref="M35" si="19">M14-M29</f>
        <v>202538.09999999998</v>
      </c>
      <c r="N35" s="1434"/>
      <c r="O35" s="1383">
        <f t="shared" ref="O35" si="20">O14-O29</f>
        <v>302538.10000000003</v>
      </c>
      <c r="P35" s="1434"/>
    </row>
    <row r="36" spans="1:16" ht="20.85" customHeight="1" x14ac:dyDescent="0.3">
      <c r="A36" s="1271"/>
      <c r="B36" s="1272"/>
      <c r="C36" s="70"/>
      <c r="D36" s="70"/>
      <c r="E36" s="70"/>
      <c r="F36" s="70"/>
      <c r="G36" s="1246"/>
      <c r="H36" s="1247"/>
      <c r="I36" s="65"/>
      <c r="J36" s="70"/>
      <c r="K36" s="1271"/>
      <c r="L36" s="1272"/>
      <c r="M36" s="1271"/>
      <c r="N36" s="1272"/>
      <c r="O36" s="1271"/>
      <c r="P36" s="1272"/>
    </row>
    <row r="37" spans="1:16" ht="14.85" customHeight="1" x14ac:dyDescent="0.3"/>
    <row r="38" spans="1:16" ht="21.3" customHeight="1" x14ac:dyDescent="0.3">
      <c r="A38" s="1275" t="s">
        <v>60</v>
      </c>
      <c r="B38" s="1276"/>
      <c r="C38" s="1276"/>
      <c r="D38" s="1276"/>
      <c r="E38" s="1276"/>
      <c r="F38" s="1276"/>
      <c r="G38" s="1276"/>
      <c r="H38" s="1276"/>
      <c r="I38" s="1276"/>
      <c r="J38" s="1276"/>
      <c r="K38" s="1276"/>
      <c r="L38" s="1276"/>
      <c r="M38" s="1276"/>
      <c r="N38" s="1276"/>
      <c r="O38" s="1276"/>
      <c r="P38" s="1277"/>
    </row>
    <row r="39" spans="1:16" ht="25.2" customHeight="1" x14ac:dyDescent="0.3">
      <c r="A39" s="1263" t="s">
        <v>1</v>
      </c>
      <c r="B39" s="1263"/>
      <c r="C39" s="1263"/>
      <c r="D39" s="1263" t="s">
        <v>0</v>
      </c>
      <c r="E39" s="1263"/>
      <c r="F39" s="1263"/>
      <c r="G39" s="1263" t="s">
        <v>71</v>
      </c>
      <c r="H39" s="1263"/>
      <c r="I39" s="1263"/>
      <c r="J39" s="1263"/>
      <c r="K39" s="1263" t="s">
        <v>69</v>
      </c>
      <c r="L39" s="1263"/>
      <c r="M39" s="1263"/>
      <c r="N39" s="1263" t="s">
        <v>72</v>
      </c>
      <c r="O39" s="1263"/>
      <c r="P39" s="1263"/>
    </row>
    <row r="40" spans="1:16" ht="64.2" customHeight="1" x14ac:dyDescent="0.3">
      <c r="A40" s="1263"/>
      <c r="B40" s="1263"/>
      <c r="C40" s="1263"/>
      <c r="D40" s="65" t="s">
        <v>35</v>
      </c>
      <c r="E40" s="1278" t="s">
        <v>53</v>
      </c>
      <c r="F40" s="1278"/>
      <c r="G40" s="1279" t="s">
        <v>50</v>
      </c>
      <c r="H40" s="1279"/>
      <c r="I40" s="77" t="s">
        <v>51</v>
      </c>
      <c r="J40" s="77" t="s">
        <v>52</v>
      </c>
      <c r="K40" s="77" t="s">
        <v>50</v>
      </c>
      <c r="L40" s="77" t="s">
        <v>51</v>
      </c>
      <c r="M40" s="77" t="s">
        <v>52</v>
      </c>
      <c r="N40" s="77" t="s">
        <v>50</v>
      </c>
      <c r="O40" s="77" t="s">
        <v>51</v>
      </c>
      <c r="P40" s="77" t="s">
        <v>52</v>
      </c>
    </row>
    <row r="41" spans="1:16" ht="20.85" customHeight="1" x14ac:dyDescent="0.3">
      <c r="A41" s="1241" t="s">
        <v>9</v>
      </c>
      <c r="B41" s="1241"/>
      <c r="C41" s="1241"/>
      <c r="D41" s="65"/>
      <c r="E41" s="1263">
        <v>3</v>
      </c>
      <c r="F41" s="1263"/>
      <c r="G41" s="1338">
        <f>G42</f>
        <v>3630.1</v>
      </c>
      <c r="H41" s="1337"/>
      <c r="I41" s="100"/>
      <c r="J41" s="100"/>
      <c r="K41" s="68">
        <f>K42</f>
        <v>202538.09999999998</v>
      </c>
      <c r="L41" s="84"/>
      <c r="M41" s="100"/>
      <c r="N41" s="68">
        <f>N42</f>
        <v>302538.10000000003</v>
      </c>
      <c r="O41" s="100"/>
      <c r="P41" s="84"/>
    </row>
    <row r="42" spans="1:16" s="82" customFormat="1" ht="20.85" customHeight="1" x14ac:dyDescent="0.3">
      <c r="A42" s="1288" t="s">
        <v>54</v>
      </c>
      <c r="B42" s="1288"/>
      <c r="C42" s="1288"/>
      <c r="D42" s="80" t="s">
        <v>58</v>
      </c>
      <c r="E42" s="1289"/>
      <c r="F42" s="1289"/>
      <c r="G42" s="1290">
        <f>G46</f>
        <v>3630.1</v>
      </c>
      <c r="H42" s="1289"/>
      <c r="I42" s="80"/>
      <c r="J42" s="102"/>
      <c r="K42" s="81">
        <f>K46</f>
        <v>202538.09999999998</v>
      </c>
      <c r="L42" s="80"/>
      <c r="M42" s="80"/>
      <c r="N42" s="81">
        <f>N46</f>
        <v>302538.10000000003</v>
      </c>
      <c r="O42" s="80"/>
      <c r="P42" s="80"/>
    </row>
    <row r="43" spans="1:16" s="82" customFormat="1" ht="20.85" customHeight="1" x14ac:dyDescent="0.3">
      <c r="A43" s="1280" t="s">
        <v>55</v>
      </c>
      <c r="B43" s="1281"/>
      <c r="C43" s="1282"/>
      <c r="D43" s="80" t="s">
        <v>59</v>
      </c>
      <c r="E43" s="1283"/>
      <c r="F43" s="1284"/>
      <c r="G43" s="1283"/>
      <c r="H43" s="1284"/>
      <c r="I43" s="80"/>
      <c r="J43" s="80"/>
      <c r="K43" s="80"/>
      <c r="L43" s="80"/>
      <c r="M43" s="80"/>
      <c r="N43" s="81"/>
      <c r="O43" s="80"/>
      <c r="P43" s="80"/>
    </row>
    <row r="44" spans="1:16" s="82" customFormat="1" ht="20.85" customHeight="1" x14ac:dyDescent="0.3">
      <c r="A44" s="1283"/>
      <c r="B44" s="1285"/>
      <c r="C44" s="1284"/>
      <c r="D44" s="80"/>
      <c r="E44" s="1283"/>
      <c r="F44" s="1284"/>
      <c r="G44" s="1283"/>
      <c r="H44" s="1284"/>
      <c r="I44" s="80"/>
      <c r="J44" s="80"/>
      <c r="K44" s="80"/>
      <c r="L44" s="80"/>
      <c r="M44" s="80"/>
      <c r="N44" s="81"/>
      <c r="O44" s="80"/>
      <c r="P44" s="80"/>
    </row>
    <row r="45" spans="1:16" ht="20.85" customHeight="1" x14ac:dyDescent="0.3">
      <c r="A45" s="1241"/>
      <c r="B45" s="1241"/>
      <c r="C45" s="1241"/>
      <c r="D45" s="65"/>
      <c r="E45" s="1263"/>
      <c r="F45" s="1263"/>
      <c r="G45" s="1263"/>
      <c r="H45" s="1263"/>
      <c r="I45" s="65"/>
      <c r="J45" s="65"/>
      <c r="K45" s="65"/>
      <c r="L45" s="65"/>
      <c r="M45" s="65"/>
      <c r="N45" s="69"/>
      <c r="O45" s="65"/>
      <c r="P45" s="65"/>
    </row>
    <row r="46" spans="1:16" ht="20.85" customHeight="1" x14ac:dyDescent="0.3">
      <c r="A46" s="1241" t="s">
        <v>9</v>
      </c>
      <c r="B46" s="1241"/>
      <c r="C46" s="1241"/>
      <c r="D46" s="65"/>
      <c r="E46" s="1263"/>
      <c r="F46" s="1263"/>
      <c r="G46" s="1338">
        <f>G47+G48</f>
        <v>3630.1</v>
      </c>
      <c r="H46" s="1337"/>
      <c r="I46" s="100"/>
      <c r="J46" s="84"/>
      <c r="K46" s="101">
        <f>K47+K48</f>
        <v>202538.09999999998</v>
      </c>
      <c r="L46" s="101">
        <f>L47+L48</f>
        <v>0</v>
      </c>
      <c r="M46" s="101">
        <f>M47+M48</f>
        <v>0</v>
      </c>
      <c r="N46" s="101">
        <f>N47+N48</f>
        <v>302538.10000000003</v>
      </c>
      <c r="O46" s="100"/>
      <c r="P46" s="84"/>
    </row>
    <row r="47" spans="1:16" s="82" customFormat="1" ht="20.85" customHeight="1" x14ac:dyDescent="0.3">
      <c r="A47" s="1288" t="s">
        <v>56</v>
      </c>
      <c r="B47" s="1288"/>
      <c r="C47" s="1288"/>
      <c r="D47" s="104" t="s">
        <v>232</v>
      </c>
      <c r="E47" s="1289">
        <v>2</v>
      </c>
      <c r="F47" s="1289"/>
      <c r="G47" s="1290">
        <f>K29</f>
        <v>1092</v>
      </c>
      <c r="H47" s="1289"/>
      <c r="I47" s="80"/>
      <c r="J47" s="80"/>
      <c r="K47" s="81">
        <f>M29</f>
        <v>0</v>
      </c>
      <c r="L47" s="80"/>
      <c r="M47" s="80"/>
      <c r="N47" s="81">
        <f>O29</f>
        <v>0</v>
      </c>
      <c r="O47" s="80"/>
      <c r="P47" s="80"/>
    </row>
    <row r="48" spans="1:16" s="82" customFormat="1" ht="20.85" customHeight="1" x14ac:dyDescent="0.3">
      <c r="A48" s="1288" t="s">
        <v>57</v>
      </c>
      <c r="B48" s="1288"/>
      <c r="C48" s="1288"/>
      <c r="D48" s="104" t="s">
        <v>232</v>
      </c>
      <c r="E48" s="1289">
        <v>1</v>
      </c>
      <c r="F48" s="1289"/>
      <c r="G48" s="1290">
        <f>K35</f>
        <v>2538.1</v>
      </c>
      <c r="H48" s="1290"/>
      <c r="I48" s="81"/>
      <c r="J48" s="81"/>
      <c r="K48" s="81">
        <f>M35</f>
        <v>202538.09999999998</v>
      </c>
      <c r="L48" s="81"/>
      <c r="M48" s="81"/>
      <c r="N48" s="81">
        <f>O35</f>
        <v>302538.10000000003</v>
      </c>
      <c r="O48" s="80"/>
      <c r="P48" s="80"/>
    </row>
    <row r="49" spans="1:16" ht="20.85" customHeight="1" x14ac:dyDescent="0.3">
      <c r="A49" s="1241"/>
      <c r="B49" s="1241"/>
      <c r="C49" s="1241"/>
      <c r="D49" s="70"/>
      <c r="E49" s="1263"/>
      <c r="F49" s="1263"/>
      <c r="G49" s="1263"/>
      <c r="H49" s="1263"/>
      <c r="I49" s="65"/>
      <c r="J49" s="65"/>
      <c r="K49" s="65"/>
      <c r="L49" s="65"/>
      <c r="M49" s="65"/>
      <c r="N49" s="65"/>
      <c r="O49" s="65"/>
      <c r="P49" s="65"/>
    </row>
    <row r="50" spans="1:16" ht="19.2" customHeight="1" x14ac:dyDescent="0.3"/>
    <row r="51" spans="1:16" ht="16.2" x14ac:dyDescent="0.3">
      <c r="A51" s="1248" t="s">
        <v>2</v>
      </c>
      <c r="B51" s="1248"/>
      <c r="C51" s="1248"/>
      <c r="D51" s="1248"/>
      <c r="E51" s="1248"/>
      <c r="F51" s="1248"/>
      <c r="G51" s="1248"/>
      <c r="H51" s="1248"/>
      <c r="I51" s="1248"/>
      <c r="J51" s="1248"/>
      <c r="K51" s="1248"/>
      <c r="L51" s="1248"/>
      <c r="M51" s="1248"/>
      <c r="N51" s="1248"/>
      <c r="O51" s="1248"/>
      <c r="P51" s="1248"/>
    </row>
    <row r="52" spans="1:16" x14ac:dyDescent="0.3">
      <c r="A52" s="1263" t="s">
        <v>1</v>
      </c>
      <c r="B52" s="1263"/>
      <c r="C52" s="1263" t="s">
        <v>0</v>
      </c>
      <c r="D52" s="1263"/>
      <c r="E52" s="1263"/>
      <c r="F52" s="1263"/>
      <c r="G52" s="1263"/>
      <c r="H52" s="1263"/>
      <c r="I52" s="1254" t="s">
        <v>10</v>
      </c>
      <c r="J52" s="1256"/>
      <c r="K52" s="65">
        <v>2022</v>
      </c>
      <c r="L52" s="65">
        <v>2023</v>
      </c>
      <c r="M52" s="65">
        <v>2024</v>
      </c>
      <c r="N52" s="65">
        <v>2025</v>
      </c>
      <c r="O52" s="65">
        <v>2026</v>
      </c>
      <c r="P52" s="65">
        <v>2027</v>
      </c>
    </row>
    <row r="53" spans="1:16" ht="51.6" customHeight="1" x14ac:dyDescent="0.3">
      <c r="A53" s="1263"/>
      <c r="B53" s="1263"/>
      <c r="C53" s="34" t="s">
        <v>3</v>
      </c>
      <c r="D53" s="34" t="s">
        <v>4</v>
      </c>
      <c r="E53" s="34" t="s">
        <v>5</v>
      </c>
      <c r="F53" s="34" t="s">
        <v>6</v>
      </c>
      <c r="G53" s="34" t="s">
        <v>7</v>
      </c>
      <c r="H53" s="34" t="s">
        <v>8</v>
      </c>
      <c r="I53" s="1257"/>
      <c r="J53" s="1259"/>
      <c r="K53" s="77" t="s">
        <v>11</v>
      </c>
      <c r="L53" s="77" t="s">
        <v>11</v>
      </c>
      <c r="M53" s="77" t="s">
        <v>12</v>
      </c>
      <c r="N53" s="77" t="s">
        <v>13</v>
      </c>
      <c r="O53" s="77" t="s">
        <v>14</v>
      </c>
      <c r="P53" s="77" t="s">
        <v>14</v>
      </c>
    </row>
    <row r="54" spans="1:16" x14ac:dyDescent="0.3">
      <c r="A54" s="1291" t="s">
        <v>9</v>
      </c>
      <c r="B54" s="1292"/>
      <c r="C54" s="83"/>
      <c r="D54" s="83"/>
      <c r="E54" s="83"/>
      <c r="F54" s="83"/>
      <c r="G54" s="83"/>
      <c r="H54" s="83"/>
      <c r="I54" s="1293"/>
      <c r="J54" s="1294"/>
      <c r="K54" s="68">
        <f t="shared" ref="K54:P54" si="21">K56</f>
        <v>59.5</v>
      </c>
      <c r="L54" s="68">
        <f t="shared" si="21"/>
        <v>399.80000000000291</v>
      </c>
      <c r="M54" s="68">
        <f t="shared" si="21"/>
        <v>2140</v>
      </c>
      <c r="N54" s="68">
        <f t="shared" si="21"/>
        <v>1092</v>
      </c>
      <c r="O54" s="68">
        <f t="shared" si="21"/>
        <v>0</v>
      </c>
      <c r="P54" s="68">
        <f t="shared" si="21"/>
        <v>0</v>
      </c>
    </row>
    <row r="55" spans="1:16" x14ac:dyDescent="0.3">
      <c r="A55" s="1291" t="s">
        <v>268</v>
      </c>
      <c r="B55" s="1292"/>
      <c r="C55" s="83"/>
      <c r="D55" s="83"/>
      <c r="E55" s="83"/>
      <c r="F55" s="83"/>
      <c r="G55" s="83"/>
      <c r="H55" s="83"/>
      <c r="I55" s="107"/>
      <c r="J55" s="108"/>
      <c r="K55" s="84"/>
      <c r="L55" s="84"/>
      <c r="M55" s="83"/>
      <c r="N55" s="83"/>
      <c r="O55" s="83"/>
      <c r="P55" s="83"/>
    </row>
    <row r="56" spans="1:16" ht="53.1" customHeight="1" x14ac:dyDescent="0.3">
      <c r="A56" s="1385" t="s">
        <v>401</v>
      </c>
      <c r="B56" s="1386"/>
      <c r="C56" s="83">
        <v>298</v>
      </c>
      <c r="D56" s="83">
        <v>2</v>
      </c>
      <c r="E56" s="83"/>
      <c r="F56" s="207" t="s">
        <v>402</v>
      </c>
      <c r="G56" s="83">
        <v>70124</v>
      </c>
      <c r="H56" s="85"/>
      <c r="I56" s="1271"/>
      <c r="J56" s="1272"/>
      <c r="K56" s="71">
        <f t="shared" ref="K56:P56" si="22">K57+K58+K59</f>
        <v>59.5</v>
      </c>
      <c r="L56" s="71">
        <f t="shared" si="22"/>
        <v>399.80000000000291</v>
      </c>
      <c r="M56" s="71">
        <f t="shared" si="22"/>
        <v>2140</v>
      </c>
      <c r="N56" s="71">
        <f t="shared" si="22"/>
        <v>1092</v>
      </c>
      <c r="O56" s="71">
        <f t="shared" si="22"/>
        <v>0</v>
      </c>
      <c r="P56" s="71">
        <f t="shared" si="22"/>
        <v>0</v>
      </c>
    </row>
    <row r="57" spans="1:16" ht="55.5" customHeight="1" x14ac:dyDescent="0.3">
      <c r="A57" s="1698" t="s">
        <v>399</v>
      </c>
      <c r="B57" s="1699"/>
      <c r="C57" s="83"/>
      <c r="D57" s="83"/>
      <c r="E57" s="70">
        <v>2053</v>
      </c>
      <c r="F57" s="83"/>
      <c r="G57" s="83"/>
      <c r="H57" s="85" t="s">
        <v>403</v>
      </c>
      <c r="I57" s="113"/>
      <c r="J57" s="109"/>
      <c r="K57" s="76">
        <v>59.5</v>
      </c>
      <c r="L57" s="76">
        <v>399.8</v>
      </c>
      <c r="M57" s="76">
        <v>2140</v>
      </c>
      <c r="N57" s="76">
        <v>1092</v>
      </c>
      <c r="O57" s="153"/>
      <c r="P57" s="208"/>
    </row>
    <row r="58" spans="1:16" ht="55.2" customHeight="1" x14ac:dyDescent="0.3">
      <c r="A58" s="1703" t="s">
        <v>262</v>
      </c>
      <c r="B58" s="1704"/>
      <c r="C58" s="70"/>
      <c r="D58" s="70"/>
      <c r="E58" s="70">
        <v>2053</v>
      </c>
      <c r="F58" s="70"/>
      <c r="G58" s="70"/>
      <c r="H58" s="85" t="s">
        <v>271</v>
      </c>
      <c r="I58" s="1271"/>
      <c r="J58" s="1272"/>
      <c r="K58" s="73">
        <v>156633</v>
      </c>
      <c r="L58" s="73">
        <v>76717.2</v>
      </c>
      <c r="M58" s="76">
        <v>196877.9</v>
      </c>
      <c r="N58" s="153">
        <v>4632.3</v>
      </c>
      <c r="O58" s="153">
        <v>339.7</v>
      </c>
      <c r="P58" s="73"/>
    </row>
    <row r="59" spans="1:16" ht="40.799999999999997" customHeight="1" x14ac:dyDescent="0.3">
      <c r="A59" s="1345" t="s">
        <v>400</v>
      </c>
      <c r="B59" s="1346"/>
      <c r="C59" s="70"/>
      <c r="D59" s="70"/>
      <c r="E59" s="70"/>
      <c r="F59" s="70"/>
      <c r="G59" s="70"/>
      <c r="H59" s="209">
        <v>471330</v>
      </c>
      <c r="I59" s="113"/>
      <c r="J59" s="109"/>
      <c r="K59" s="73">
        <v>-156633</v>
      </c>
      <c r="L59" s="73">
        <v>-76717.2</v>
      </c>
      <c r="M59" s="76">
        <v>-196877.9</v>
      </c>
      <c r="N59" s="153">
        <v>-4632.3</v>
      </c>
      <c r="O59" s="153">
        <v>-339.7</v>
      </c>
      <c r="P59" s="73"/>
    </row>
    <row r="60" spans="1:16" ht="17.100000000000001" customHeight="1" x14ac:dyDescent="0.3">
      <c r="A60" s="1268" t="s">
        <v>266</v>
      </c>
      <c r="B60" s="1269"/>
      <c r="C60" s="70"/>
      <c r="D60" s="70"/>
      <c r="E60" s="70"/>
      <c r="F60" s="70"/>
      <c r="G60" s="70"/>
      <c r="H60" s="210" t="s">
        <v>273</v>
      </c>
      <c r="I60" s="1271"/>
      <c r="J60" s="1272"/>
      <c r="K60" s="65" t="s">
        <v>397</v>
      </c>
      <c r="L60" s="65"/>
      <c r="M60" s="86"/>
      <c r="N60" s="153"/>
      <c r="O60" s="153"/>
      <c r="P60" s="70"/>
    </row>
    <row r="61" spans="1:16" ht="17.100000000000001" customHeight="1" x14ac:dyDescent="0.3">
      <c r="A61" s="1700" t="s">
        <v>267</v>
      </c>
      <c r="B61" s="1277"/>
      <c r="C61" s="70"/>
      <c r="D61" s="70"/>
      <c r="E61" s="70"/>
      <c r="F61" s="70"/>
      <c r="G61" s="70"/>
      <c r="H61" s="209">
        <v>930000</v>
      </c>
      <c r="I61" s="1271"/>
      <c r="J61" s="1272"/>
      <c r="K61" s="65" t="s">
        <v>397</v>
      </c>
      <c r="L61" s="65"/>
      <c r="M61" s="70"/>
      <c r="N61" s="70"/>
      <c r="O61" s="73"/>
      <c r="P61" s="70"/>
    </row>
    <row r="62" spans="1:16" ht="16.2" thickBot="1" x14ac:dyDescent="0.35">
      <c r="A62" s="1705"/>
      <c r="B62" s="1706"/>
    </row>
    <row r="63" spans="1:16" ht="26.55" customHeight="1" x14ac:dyDescent="0.3">
      <c r="A63" s="1707" t="s">
        <v>15</v>
      </c>
      <c r="B63" s="1708"/>
      <c r="C63" s="1708"/>
      <c r="D63" s="1708"/>
      <c r="E63" s="1708"/>
      <c r="F63" s="1708"/>
      <c r="G63" s="1708"/>
      <c r="H63" s="1708"/>
      <c r="I63" s="1708"/>
      <c r="J63" s="1708"/>
      <c r="K63" s="1708"/>
      <c r="L63" s="1708"/>
      <c r="M63" s="1708"/>
      <c r="N63" s="1708"/>
      <c r="O63" s="1708"/>
      <c r="P63" s="1709"/>
    </row>
    <row r="64" spans="1:16" ht="21.6" customHeight="1" x14ac:dyDescent="0.3">
      <c r="A64" s="1710"/>
      <c r="B64" s="1296"/>
      <c r="C64" s="1295"/>
      <c r="D64" s="1297"/>
      <c r="E64" s="1297"/>
      <c r="F64" s="1297"/>
      <c r="G64" s="1297"/>
      <c r="H64" s="1297"/>
      <c r="I64" s="1297"/>
      <c r="J64" s="1297"/>
      <c r="K64" s="1297"/>
      <c r="L64" s="1297"/>
      <c r="M64" s="1297"/>
      <c r="N64" s="1296"/>
      <c r="O64" s="1298" t="s">
        <v>0</v>
      </c>
      <c r="P64" s="1390"/>
    </row>
    <row r="65" spans="1:16" ht="20.25" customHeight="1" x14ac:dyDescent="0.3">
      <c r="A65" s="1389" t="s">
        <v>16</v>
      </c>
      <c r="B65" s="1299"/>
      <c r="C65" s="1295" t="s">
        <v>404</v>
      </c>
      <c r="D65" s="1297"/>
      <c r="E65" s="1297"/>
      <c r="F65" s="1297"/>
      <c r="G65" s="1297"/>
      <c r="H65" s="1297"/>
      <c r="I65" s="1297"/>
      <c r="J65" s="1297"/>
      <c r="K65" s="1297"/>
      <c r="L65" s="1297"/>
      <c r="M65" s="1297"/>
      <c r="N65" s="1296"/>
      <c r="O65" s="1300" t="s">
        <v>405</v>
      </c>
      <c r="P65" s="1400"/>
    </row>
    <row r="66" spans="1:16" ht="21.6" customHeight="1" x14ac:dyDescent="0.3">
      <c r="A66" s="1389" t="s">
        <v>17</v>
      </c>
      <c r="B66" s="1299"/>
      <c r="C66" s="1295" t="s">
        <v>279</v>
      </c>
      <c r="D66" s="1297"/>
      <c r="E66" s="1297"/>
      <c r="F66" s="1297"/>
      <c r="G66" s="1297"/>
      <c r="H66" s="1297"/>
      <c r="I66" s="1297"/>
      <c r="J66" s="1297"/>
      <c r="K66" s="1297"/>
      <c r="L66" s="1297"/>
      <c r="M66" s="1297"/>
      <c r="N66" s="1296"/>
      <c r="O66" s="1298">
        <v>64</v>
      </c>
      <c r="P66" s="1390"/>
    </row>
    <row r="67" spans="1:16" ht="21.6" customHeight="1" thickBot="1" x14ac:dyDescent="0.35">
      <c r="A67" s="1391" t="s">
        <v>18</v>
      </c>
      <c r="B67" s="1392"/>
      <c r="C67" s="1393" t="s">
        <v>406</v>
      </c>
      <c r="D67" s="1394"/>
      <c r="E67" s="1394"/>
      <c r="F67" s="1394"/>
      <c r="G67" s="1394"/>
      <c r="H67" s="1394"/>
      <c r="I67" s="1394"/>
      <c r="J67" s="1394"/>
      <c r="K67" s="1394"/>
      <c r="L67" s="1394"/>
      <c r="M67" s="1394"/>
      <c r="N67" s="1395"/>
      <c r="O67" s="1396" t="s">
        <v>407</v>
      </c>
      <c r="P67" s="1397"/>
    </row>
    <row r="68" spans="1:16" ht="16.2" thickBot="1" x14ac:dyDescent="0.35">
      <c r="A68" s="90"/>
      <c r="B68" s="90"/>
      <c r="C68" s="90"/>
      <c r="D68" s="90"/>
      <c r="E68" s="90"/>
      <c r="F68" s="90"/>
      <c r="G68" s="90"/>
      <c r="H68" s="90"/>
      <c r="I68" s="90"/>
      <c r="J68" s="90"/>
      <c r="K68" s="90"/>
      <c r="L68" s="90"/>
      <c r="M68" s="90"/>
      <c r="N68" s="90"/>
      <c r="O68" s="90"/>
      <c r="P68" s="90"/>
    </row>
    <row r="69" spans="1:16" s="90" customFormat="1" ht="37.5" customHeight="1" x14ac:dyDescent="0.3">
      <c r="A69" s="1723" t="s">
        <v>19</v>
      </c>
      <c r="B69" s="1724"/>
      <c r="C69" s="1724"/>
      <c r="D69" s="1724"/>
      <c r="E69" s="1724"/>
      <c r="F69" s="1724"/>
      <c r="G69" s="1724"/>
      <c r="H69" s="1724"/>
      <c r="I69" s="1724"/>
      <c r="J69" s="1724"/>
      <c r="K69" s="1724"/>
      <c r="L69" s="1724"/>
      <c r="M69" s="1724"/>
      <c r="N69" s="1724"/>
      <c r="O69" s="1724"/>
      <c r="P69" s="1725"/>
    </row>
    <row r="70" spans="1:16" s="90" customFormat="1" ht="20.25" customHeight="1" x14ac:dyDescent="0.3">
      <c r="A70" s="1726" t="s">
        <v>21</v>
      </c>
      <c r="B70" s="1727"/>
      <c r="C70" s="1728"/>
      <c r="D70" s="1729" t="s">
        <v>408</v>
      </c>
      <c r="E70" s="1729"/>
      <c r="F70" s="1729"/>
      <c r="G70" s="1729"/>
      <c r="H70" s="1729"/>
      <c r="I70" s="1729"/>
      <c r="J70" s="1729"/>
      <c r="K70" s="1729"/>
      <c r="L70" s="1729"/>
      <c r="M70" s="1729"/>
      <c r="N70" s="1729"/>
      <c r="O70" s="1729"/>
      <c r="P70" s="1730"/>
    </row>
    <row r="71" spans="1:16" s="90" customFormat="1" ht="42.15" customHeight="1" x14ac:dyDescent="0.3">
      <c r="A71" s="1731" t="s">
        <v>409</v>
      </c>
      <c r="B71" s="1732"/>
      <c r="C71" s="1733"/>
      <c r="D71" s="1579" t="s">
        <v>679</v>
      </c>
      <c r="E71" s="1734"/>
      <c r="F71" s="1734"/>
      <c r="G71" s="1734"/>
      <c r="H71" s="1734"/>
      <c r="I71" s="1734"/>
      <c r="J71" s="1734"/>
      <c r="K71" s="1734"/>
      <c r="L71" s="1734"/>
      <c r="M71" s="1734"/>
      <c r="N71" s="1734"/>
      <c r="O71" s="1734"/>
      <c r="P71" s="1735"/>
    </row>
    <row r="72" spans="1:16" s="90" customFormat="1" ht="59.1" customHeight="1" thickBot="1" x14ac:dyDescent="0.35">
      <c r="A72" s="1736" t="s">
        <v>23</v>
      </c>
      <c r="B72" s="1737"/>
      <c r="C72" s="1738"/>
      <c r="D72" s="1739" t="s">
        <v>410</v>
      </c>
      <c r="E72" s="1740"/>
      <c r="F72" s="1740"/>
      <c r="G72" s="1740"/>
      <c r="H72" s="1740"/>
      <c r="I72" s="1740"/>
      <c r="J72" s="1740"/>
      <c r="K72" s="1740"/>
      <c r="L72" s="1740"/>
      <c r="M72" s="1740"/>
      <c r="N72" s="1740"/>
      <c r="O72" s="1740"/>
      <c r="P72" s="1741"/>
    </row>
    <row r="73" spans="1:16" s="90" customFormat="1" ht="26.55" customHeight="1" thickBot="1" x14ac:dyDescent="0.35">
      <c r="A73" s="1711" t="s">
        <v>20</v>
      </c>
      <c r="B73" s="1711"/>
      <c r="C73" s="1711"/>
      <c r="D73" s="1711"/>
      <c r="E73" s="1711"/>
      <c r="F73" s="1711"/>
      <c r="G73" s="1711"/>
      <c r="H73" s="1711"/>
      <c r="I73" s="1711"/>
      <c r="J73" s="1711"/>
      <c r="K73" s="1711"/>
      <c r="L73" s="1711"/>
      <c r="M73" s="1711"/>
      <c r="N73" s="1711"/>
      <c r="O73" s="1711"/>
      <c r="P73" s="1711"/>
    </row>
    <row r="74" spans="1:16" s="90" customFormat="1" ht="24" customHeight="1" x14ac:dyDescent="0.3">
      <c r="A74" s="1712" t="s">
        <v>24</v>
      </c>
      <c r="B74" s="1714" t="s">
        <v>0</v>
      </c>
      <c r="C74" s="1716" t="s">
        <v>1</v>
      </c>
      <c r="D74" s="1717"/>
      <c r="E74" s="1717"/>
      <c r="F74" s="1717"/>
      <c r="G74" s="1717"/>
      <c r="H74" s="1717"/>
      <c r="I74" s="1717"/>
      <c r="J74" s="1720" t="s">
        <v>28</v>
      </c>
      <c r="K74" s="715">
        <v>2022</v>
      </c>
      <c r="L74" s="715">
        <v>2023</v>
      </c>
      <c r="M74" s="715">
        <v>2024</v>
      </c>
      <c r="N74" s="715">
        <v>2025</v>
      </c>
      <c r="O74" s="715">
        <v>2026</v>
      </c>
      <c r="P74" s="716">
        <v>2027</v>
      </c>
    </row>
    <row r="75" spans="1:16" s="90" customFormat="1" ht="55.2" customHeight="1" x14ac:dyDescent="0.3">
      <c r="A75" s="1713"/>
      <c r="B75" s="1715"/>
      <c r="C75" s="1718"/>
      <c r="D75" s="1719"/>
      <c r="E75" s="1719"/>
      <c r="F75" s="1719"/>
      <c r="G75" s="1719"/>
      <c r="H75" s="1719"/>
      <c r="I75" s="1719"/>
      <c r="J75" s="1721"/>
      <c r="K75" s="211" t="s">
        <v>11</v>
      </c>
      <c r="L75" s="211" t="s">
        <v>11</v>
      </c>
      <c r="M75" s="211" t="s">
        <v>12</v>
      </c>
      <c r="N75" s="211" t="s">
        <v>13</v>
      </c>
      <c r="O75" s="211" t="s">
        <v>14</v>
      </c>
      <c r="P75" s="212" t="s">
        <v>14</v>
      </c>
    </row>
    <row r="76" spans="1:16" s="90" customFormat="1" ht="21.6" customHeight="1" x14ac:dyDescent="0.3">
      <c r="A76" s="1688" t="s">
        <v>411</v>
      </c>
      <c r="B76" s="176" t="s">
        <v>241</v>
      </c>
      <c r="C76" s="1722" t="s">
        <v>412</v>
      </c>
      <c r="D76" s="1722"/>
      <c r="E76" s="1722"/>
      <c r="F76" s="1722"/>
      <c r="G76" s="1722"/>
      <c r="H76" s="1722"/>
      <c r="I76" s="1722"/>
      <c r="J76" s="178" t="s">
        <v>329</v>
      </c>
      <c r="K76" s="213">
        <v>2710</v>
      </c>
      <c r="L76" s="213">
        <v>3815.1</v>
      </c>
      <c r="M76" s="213">
        <v>4000</v>
      </c>
      <c r="N76" s="213">
        <v>4500</v>
      </c>
      <c r="O76" s="213">
        <v>5000</v>
      </c>
      <c r="P76" s="177">
        <v>5000</v>
      </c>
    </row>
    <row r="77" spans="1:16" s="90" customFormat="1" ht="24.6" customHeight="1" x14ac:dyDescent="0.3">
      <c r="A77" s="1688"/>
      <c r="B77" s="176" t="s">
        <v>98</v>
      </c>
      <c r="C77" s="1722" t="s">
        <v>413</v>
      </c>
      <c r="D77" s="1722"/>
      <c r="E77" s="1722"/>
      <c r="F77" s="1722"/>
      <c r="G77" s="1722"/>
      <c r="H77" s="1722"/>
      <c r="I77" s="1722"/>
      <c r="J77" s="178" t="s">
        <v>414</v>
      </c>
      <c r="K77" s="175">
        <v>29.6</v>
      </c>
      <c r="L77" s="213">
        <v>31.9</v>
      </c>
      <c r="M77" s="213">
        <v>30</v>
      </c>
      <c r="N77" s="213">
        <v>35</v>
      </c>
      <c r="O77" s="213">
        <v>40</v>
      </c>
      <c r="P77" s="717">
        <v>40</v>
      </c>
    </row>
    <row r="78" spans="1:16" s="90" customFormat="1" ht="27.6" customHeight="1" x14ac:dyDescent="0.3">
      <c r="A78" s="1687" t="s">
        <v>26</v>
      </c>
      <c r="B78" s="718" t="s">
        <v>243</v>
      </c>
      <c r="C78" s="1690" t="s">
        <v>415</v>
      </c>
      <c r="D78" s="1691"/>
      <c r="E78" s="1691"/>
      <c r="F78" s="1691"/>
      <c r="G78" s="1691"/>
      <c r="H78" s="1691"/>
      <c r="I78" s="1692"/>
      <c r="J78" s="718" t="s">
        <v>292</v>
      </c>
      <c r="K78" s="719">
        <v>4</v>
      </c>
      <c r="L78" s="213">
        <v>0</v>
      </c>
      <c r="M78" s="719">
        <v>60</v>
      </c>
      <c r="N78" s="719">
        <v>60</v>
      </c>
      <c r="O78" s="719">
        <v>60</v>
      </c>
      <c r="P78" s="720">
        <v>60</v>
      </c>
    </row>
    <row r="79" spans="1:16" s="90" customFormat="1" ht="26.4" customHeight="1" x14ac:dyDescent="0.3">
      <c r="A79" s="1688"/>
      <c r="B79" s="718" t="s">
        <v>107</v>
      </c>
      <c r="C79" s="1596" t="s">
        <v>674</v>
      </c>
      <c r="D79" s="1597"/>
      <c r="E79" s="1597"/>
      <c r="F79" s="1597"/>
      <c r="G79" s="1597"/>
      <c r="H79" s="1597"/>
      <c r="I79" s="1598"/>
      <c r="J79" s="178" t="s">
        <v>675</v>
      </c>
      <c r="K79" s="175"/>
      <c r="L79" s="213"/>
      <c r="M79" s="213"/>
      <c r="N79" s="213">
        <v>2</v>
      </c>
      <c r="O79" s="213">
        <v>2</v>
      </c>
      <c r="P79" s="717">
        <v>2</v>
      </c>
    </row>
    <row r="80" spans="1:16" s="90" customFormat="1" ht="25.2" customHeight="1" x14ac:dyDescent="0.3">
      <c r="A80" s="1688"/>
      <c r="B80" s="718" t="s">
        <v>186</v>
      </c>
      <c r="C80" s="1690" t="s">
        <v>676</v>
      </c>
      <c r="D80" s="1691"/>
      <c r="E80" s="1691"/>
      <c r="F80" s="1691"/>
      <c r="G80" s="1691"/>
      <c r="H80" s="1691"/>
      <c r="I80" s="1692"/>
      <c r="J80" s="178" t="s">
        <v>675</v>
      </c>
      <c r="K80" s="719"/>
      <c r="L80" s="213"/>
      <c r="M80" s="719"/>
      <c r="N80" s="719">
        <v>5</v>
      </c>
      <c r="O80" s="719">
        <v>10</v>
      </c>
      <c r="P80" s="720">
        <v>10</v>
      </c>
    </row>
    <row r="81" spans="1:16" s="90" customFormat="1" ht="25.2" customHeight="1" x14ac:dyDescent="0.3">
      <c r="A81" s="1688"/>
      <c r="B81" s="718" t="s">
        <v>108</v>
      </c>
      <c r="C81" s="1690" t="s">
        <v>677</v>
      </c>
      <c r="D81" s="1691"/>
      <c r="E81" s="1691"/>
      <c r="F81" s="1691"/>
      <c r="G81" s="1691"/>
      <c r="H81" s="1691"/>
      <c r="I81" s="1692"/>
      <c r="J81" s="178" t="s">
        <v>675</v>
      </c>
      <c r="K81" s="719"/>
      <c r="L81" s="213"/>
      <c r="M81" s="719"/>
      <c r="N81" s="719">
        <v>6</v>
      </c>
      <c r="O81" s="719">
        <v>8</v>
      </c>
      <c r="P81" s="720">
        <v>8</v>
      </c>
    </row>
    <row r="82" spans="1:16" s="90" customFormat="1" ht="30.6" customHeight="1" x14ac:dyDescent="0.3">
      <c r="A82" s="1689"/>
      <c r="B82" s="718" t="s">
        <v>189</v>
      </c>
      <c r="C82" s="1690" t="s">
        <v>680</v>
      </c>
      <c r="D82" s="1691"/>
      <c r="E82" s="1691"/>
      <c r="F82" s="1691"/>
      <c r="G82" s="1691"/>
      <c r="H82" s="1691"/>
      <c r="I82" s="1692"/>
      <c r="J82" s="178" t="s">
        <v>675</v>
      </c>
      <c r="K82" s="719"/>
      <c r="L82" s="213"/>
      <c r="M82" s="719"/>
      <c r="N82" s="719">
        <v>100</v>
      </c>
      <c r="O82" s="719">
        <v>100</v>
      </c>
      <c r="P82" s="720">
        <v>100</v>
      </c>
    </row>
    <row r="83" spans="1:16" s="90" customFormat="1" ht="27.6" customHeight="1" x14ac:dyDescent="0.3">
      <c r="A83" s="1696" t="s">
        <v>27</v>
      </c>
      <c r="B83" s="721" t="s">
        <v>127</v>
      </c>
      <c r="C83" s="1693" t="s">
        <v>416</v>
      </c>
      <c r="D83" s="1694"/>
      <c r="E83" s="1694"/>
      <c r="F83" s="1694"/>
      <c r="G83" s="1694"/>
      <c r="H83" s="1694"/>
      <c r="I83" s="1695"/>
      <c r="J83" s="721" t="s">
        <v>417</v>
      </c>
      <c r="K83" s="722">
        <v>8572</v>
      </c>
      <c r="L83" s="213">
        <v>8572</v>
      </c>
      <c r="M83" s="213">
        <v>10848.7</v>
      </c>
      <c r="N83" s="213">
        <v>11274.6</v>
      </c>
      <c r="O83" s="213">
        <v>11585.6</v>
      </c>
      <c r="P83" s="717">
        <v>11585.6</v>
      </c>
    </row>
    <row r="84" spans="1:16" s="90" customFormat="1" ht="36.6" customHeight="1" x14ac:dyDescent="0.3">
      <c r="A84" s="1696"/>
      <c r="B84" s="178" t="s">
        <v>130</v>
      </c>
      <c r="C84" s="1744" t="s">
        <v>678</v>
      </c>
      <c r="D84" s="1744"/>
      <c r="E84" s="1744"/>
      <c r="F84" s="1744"/>
      <c r="G84" s="1744"/>
      <c r="H84" s="1744"/>
      <c r="I84" s="1744"/>
      <c r="J84" s="178" t="s">
        <v>192</v>
      </c>
      <c r="K84" s="294"/>
      <c r="L84" s="177"/>
      <c r="M84" s="177"/>
      <c r="N84" s="177">
        <v>13520</v>
      </c>
      <c r="O84" s="177">
        <v>13520</v>
      </c>
      <c r="P84" s="177">
        <v>13520</v>
      </c>
    </row>
    <row r="85" spans="1:16" ht="34.5" customHeight="1" x14ac:dyDescent="0.3">
      <c r="A85" s="90"/>
      <c r="B85" s="90"/>
      <c r="C85" s="90"/>
      <c r="D85" s="90"/>
      <c r="E85" s="90"/>
      <c r="F85" s="90"/>
      <c r="G85" s="90"/>
      <c r="H85" s="90"/>
      <c r="I85" s="90"/>
      <c r="J85" s="90"/>
      <c r="K85" s="90"/>
      <c r="L85" s="90"/>
      <c r="M85" s="90"/>
      <c r="N85" s="90"/>
      <c r="O85" s="90"/>
      <c r="P85" s="90"/>
    </row>
    <row r="86" spans="1:16" ht="16.2" x14ac:dyDescent="0.3">
      <c r="A86" s="1745" t="s">
        <v>29</v>
      </c>
      <c r="B86" s="1746"/>
      <c r="C86" s="1746"/>
      <c r="D86" s="1746"/>
      <c r="E86" s="1746"/>
      <c r="F86" s="1746"/>
      <c r="G86" s="1746"/>
      <c r="H86" s="1746"/>
      <c r="I86" s="1746"/>
      <c r="J86" s="1746"/>
      <c r="K86" s="1746"/>
      <c r="L86" s="1746"/>
      <c r="M86" s="1746"/>
      <c r="N86" s="1746"/>
      <c r="O86" s="1746"/>
      <c r="P86" s="1747"/>
    </row>
    <row r="87" spans="1:16" x14ac:dyDescent="0.3">
      <c r="A87" s="1748" t="s">
        <v>1</v>
      </c>
      <c r="B87" s="1749"/>
      <c r="C87" s="1749"/>
      <c r="D87" s="1750"/>
      <c r="E87" s="1742" t="s">
        <v>0</v>
      </c>
      <c r="F87" s="1743"/>
      <c r="G87" s="1754">
        <v>2022</v>
      </c>
      <c r="H87" s="1754"/>
      <c r="I87" s="215">
        <v>2023</v>
      </c>
      <c r="J87" s="215">
        <v>2024</v>
      </c>
      <c r="K87" s="1755">
        <v>2025</v>
      </c>
      <c r="L87" s="1755"/>
      <c r="M87" s="1755">
        <v>2026</v>
      </c>
      <c r="N87" s="1755"/>
      <c r="O87" s="1755">
        <v>2027</v>
      </c>
      <c r="P87" s="1755"/>
    </row>
    <row r="88" spans="1:16" ht="31.2" x14ac:dyDescent="0.3">
      <c r="A88" s="1751"/>
      <c r="B88" s="1752"/>
      <c r="C88" s="1752"/>
      <c r="D88" s="1753"/>
      <c r="E88" s="89" t="s">
        <v>38</v>
      </c>
      <c r="F88" s="216" t="s">
        <v>39</v>
      </c>
      <c r="G88" s="1742" t="s">
        <v>11</v>
      </c>
      <c r="H88" s="1743"/>
      <c r="I88" s="89" t="s">
        <v>11</v>
      </c>
      <c r="J88" s="89" t="s">
        <v>12</v>
      </c>
      <c r="K88" s="1742" t="s">
        <v>13</v>
      </c>
      <c r="L88" s="1743"/>
      <c r="M88" s="1742" t="s">
        <v>14</v>
      </c>
      <c r="N88" s="1743"/>
      <c r="O88" s="1742" t="s">
        <v>14</v>
      </c>
      <c r="P88" s="1743"/>
    </row>
    <row r="89" spans="1:16" x14ac:dyDescent="0.3">
      <c r="A89" s="1431" t="s">
        <v>418</v>
      </c>
      <c r="B89" s="1432"/>
      <c r="C89" s="1432"/>
      <c r="D89" s="1433"/>
      <c r="E89" s="65"/>
      <c r="F89" s="34"/>
      <c r="G89" s="1249">
        <f>G90+G92</f>
        <v>100</v>
      </c>
      <c r="H89" s="1250"/>
      <c r="I89" s="68">
        <f>I90+I92+I96</f>
        <v>61135.600000000006</v>
      </c>
      <c r="J89" s="521">
        <f>J90+J92+J96</f>
        <v>5190</v>
      </c>
      <c r="K89" s="1338">
        <f>K90+K92+K96</f>
        <v>3630.1</v>
      </c>
      <c r="L89" s="1338"/>
      <c r="M89" s="1338">
        <f t="shared" ref="M89" si="23">M90+M92+M96</f>
        <v>202538.1</v>
      </c>
      <c r="N89" s="1338"/>
      <c r="O89" s="1338">
        <f t="shared" ref="O89" si="24">O90+O92+O96</f>
        <v>302538.09999999998</v>
      </c>
      <c r="P89" s="1338"/>
    </row>
    <row r="90" spans="1:16" ht="51" customHeight="1" x14ac:dyDescent="0.3">
      <c r="A90" s="1431" t="s">
        <v>401</v>
      </c>
      <c r="B90" s="1432"/>
      <c r="C90" s="1432"/>
      <c r="D90" s="1433"/>
      <c r="E90" s="84">
        <v>70124</v>
      </c>
      <c r="F90" s="65"/>
      <c r="G90" s="1249">
        <f>G91</f>
        <v>59.5</v>
      </c>
      <c r="H90" s="1250"/>
      <c r="I90" s="68">
        <f>I91</f>
        <v>399.8</v>
      </c>
      <c r="J90" s="68">
        <f>J91</f>
        <v>2140</v>
      </c>
      <c r="K90" s="1338">
        <f>K91</f>
        <v>1092</v>
      </c>
      <c r="L90" s="1338"/>
      <c r="M90" s="1338">
        <f>M91</f>
        <v>0</v>
      </c>
      <c r="N90" s="1338"/>
      <c r="O90" s="1338">
        <f>O91</f>
        <v>0</v>
      </c>
      <c r="P90" s="1338"/>
    </row>
    <row r="91" spans="1:16" ht="31.5" customHeight="1" x14ac:dyDescent="0.3">
      <c r="A91" s="1435" t="s">
        <v>304</v>
      </c>
      <c r="B91" s="1436"/>
      <c r="C91" s="1436"/>
      <c r="D91" s="1437"/>
      <c r="E91" s="84"/>
      <c r="F91" s="65">
        <v>282900</v>
      </c>
      <c r="G91" s="1262">
        <v>59.5</v>
      </c>
      <c r="H91" s="1262"/>
      <c r="I91" s="69">
        <v>399.8</v>
      </c>
      <c r="J91" s="69">
        <v>2140</v>
      </c>
      <c r="K91" s="1262">
        <v>1092</v>
      </c>
      <c r="L91" s="1262"/>
      <c r="M91" s="1361"/>
      <c r="N91" s="1697"/>
      <c r="O91" s="1361">
        <v>0</v>
      </c>
      <c r="P91" s="1697"/>
    </row>
    <row r="92" spans="1:16" ht="22.95" customHeight="1" x14ac:dyDescent="0.3">
      <c r="A92" s="1431" t="s">
        <v>404</v>
      </c>
      <c r="B92" s="1432"/>
      <c r="C92" s="1432"/>
      <c r="D92" s="1433"/>
      <c r="E92" s="91" t="s">
        <v>419</v>
      </c>
      <c r="F92" s="65"/>
      <c r="G92" s="1338">
        <f>G93+G94+G95</f>
        <v>40.5</v>
      </c>
      <c r="H92" s="1338"/>
      <c r="I92" s="68">
        <f>I93+I94+I95</f>
        <v>60027.8</v>
      </c>
      <c r="J92" s="68">
        <f>J93+J94+J95</f>
        <v>60</v>
      </c>
      <c r="K92" s="1338">
        <f>K93+K94+K95</f>
        <v>60</v>
      </c>
      <c r="L92" s="1338"/>
      <c r="M92" s="1338">
        <f t="shared" ref="M92" si="25">M93+M94+M95</f>
        <v>200060</v>
      </c>
      <c r="N92" s="1338"/>
      <c r="O92" s="1338">
        <f t="shared" ref="O92" si="26">O93+O94+O95</f>
        <v>300060</v>
      </c>
      <c r="P92" s="1338"/>
    </row>
    <row r="93" spans="1:16" ht="31.8" customHeight="1" x14ac:dyDescent="0.3">
      <c r="A93" s="1220" t="s">
        <v>420</v>
      </c>
      <c r="B93" s="1221"/>
      <c r="C93" s="1221"/>
      <c r="D93" s="1222"/>
      <c r="E93" s="65"/>
      <c r="F93" s="65">
        <v>251100</v>
      </c>
      <c r="G93" s="1262">
        <v>40.5</v>
      </c>
      <c r="H93" s="1262"/>
      <c r="I93" s="69">
        <v>27.8</v>
      </c>
      <c r="J93" s="69">
        <v>60</v>
      </c>
      <c r="K93" s="1262">
        <v>60</v>
      </c>
      <c r="L93" s="1262"/>
      <c r="M93" s="1361">
        <v>60</v>
      </c>
      <c r="N93" s="1697"/>
      <c r="O93" s="1361">
        <v>60</v>
      </c>
      <c r="P93" s="1697"/>
    </row>
    <row r="94" spans="1:16" ht="31.8" customHeight="1" x14ac:dyDescent="0.3">
      <c r="A94" s="1220" t="s">
        <v>420</v>
      </c>
      <c r="B94" s="1221"/>
      <c r="C94" s="1221"/>
      <c r="D94" s="1222"/>
      <c r="E94" s="65"/>
      <c r="F94" s="65">
        <v>251100</v>
      </c>
      <c r="G94" s="1262"/>
      <c r="H94" s="1262"/>
      <c r="I94" s="69"/>
      <c r="J94" s="69"/>
      <c r="K94" s="1262"/>
      <c r="L94" s="1262"/>
      <c r="M94" s="1361">
        <v>200000</v>
      </c>
      <c r="N94" s="1697"/>
      <c r="O94" s="1361">
        <v>300000</v>
      </c>
      <c r="P94" s="1697"/>
    </row>
    <row r="95" spans="1:16" ht="31.8" customHeight="1" x14ac:dyDescent="0.3">
      <c r="A95" s="1674" t="s">
        <v>421</v>
      </c>
      <c r="B95" s="1604"/>
      <c r="C95" s="1604"/>
      <c r="D95" s="1512"/>
      <c r="E95" s="65"/>
      <c r="F95" s="65">
        <v>263290</v>
      </c>
      <c r="G95" s="1262"/>
      <c r="H95" s="1262"/>
      <c r="I95" s="69">
        <v>60000</v>
      </c>
      <c r="J95" s="69"/>
      <c r="K95" s="1262"/>
      <c r="L95" s="1262"/>
      <c r="M95" s="1361"/>
      <c r="N95" s="1697"/>
      <c r="O95" s="1361"/>
      <c r="P95" s="1697"/>
    </row>
    <row r="96" spans="1:16" s="218" customFormat="1" ht="31.8" customHeight="1" x14ac:dyDescent="0.3">
      <c r="A96" s="1756" t="s">
        <v>422</v>
      </c>
      <c r="B96" s="1757"/>
      <c r="C96" s="1757"/>
      <c r="D96" s="1758"/>
      <c r="E96" s="91" t="s">
        <v>419</v>
      </c>
      <c r="F96" s="67"/>
      <c r="G96" s="1759"/>
      <c r="H96" s="1759"/>
      <c r="I96" s="217">
        <f>I97+I100+I111+I113+I117</f>
        <v>708</v>
      </c>
      <c r="J96" s="526">
        <f>J97+J100+J111+J113+J117</f>
        <v>2990</v>
      </c>
      <c r="K96" s="1759">
        <f>K97+K100+K111+K113+K117</f>
        <v>2478.1</v>
      </c>
      <c r="L96" s="1759"/>
      <c r="M96" s="1759">
        <f t="shared" ref="M96" si="27">M97+M100+M111+M113+M117</f>
        <v>2478.1</v>
      </c>
      <c r="N96" s="1759"/>
      <c r="O96" s="1759">
        <f t="shared" ref="O96" si="28">O97+O100+O111+O113+O117</f>
        <v>2478.1000000000004</v>
      </c>
      <c r="P96" s="1759"/>
    </row>
    <row r="97" spans="1:16" s="218" customFormat="1" ht="31.8" customHeight="1" x14ac:dyDescent="0.3">
      <c r="A97" s="1223" t="s">
        <v>79</v>
      </c>
      <c r="B97" s="1224"/>
      <c r="C97" s="1224"/>
      <c r="D97" s="1225"/>
      <c r="E97" s="540"/>
      <c r="F97" s="522">
        <v>21</v>
      </c>
      <c r="G97" s="1759"/>
      <c r="H97" s="1759"/>
      <c r="I97" s="526">
        <f>I98+I99</f>
        <v>131</v>
      </c>
      <c r="J97" s="526">
        <f>J98+J99</f>
        <v>2250</v>
      </c>
      <c r="K97" s="1759">
        <f>K98+K99</f>
        <v>1728.1</v>
      </c>
      <c r="L97" s="1759"/>
      <c r="M97" s="1759">
        <f t="shared" ref="M97" si="29">M98+M99</f>
        <v>1728.1</v>
      </c>
      <c r="N97" s="1759"/>
      <c r="O97" s="1759">
        <f t="shared" ref="O97" si="30">O98+O99</f>
        <v>1728.1</v>
      </c>
      <c r="P97" s="1759"/>
    </row>
    <row r="98" spans="1:16" s="1" customFormat="1" ht="31.8" customHeight="1" x14ac:dyDescent="0.3">
      <c r="A98" s="1760" t="s">
        <v>685</v>
      </c>
      <c r="B98" s="1764"/>
      <c r="C98" s="1764"/>
      <c r="D98" s="1765"/>
      <c r="E98" s="535"/>
      <c r="F98" s="18" t="s">
        <v>686</v>
      </c>
      <c r="G98" s="1077"/>
      <c r="H98" s="1078"/>
      <c r="I98" s="536">
        <v>101.6</v>
      </c>
      <c r="J98" s="518">
        <v>1749.6</v>
      </c>
      <c r="K98" s="1772">
        <v>1339.6</v>
      </c>
      <c r="L98" s="1773"/>
      <c r="M98" s="1772">
        <v>1339.6</v>
      </c>
      <c r="N98" s="1773"/>
      <c r="O98" s="1772">
        <v>1339.6</v>
      </c>
      <c r="P98" s="1773"/>
    </row>
    <row r="99" spans="1:16" s="1" customFormat="1" ht="31.8" customHeight="1" x14ac:dyDescent="0.3">
      <c r="A99" s="1760" t="s">
        <v>136</v>
      </c>
      <c r="B99" s="1761"/>
      <c r="C99" s="1761"/>
      <c r="D99" s="1762"/>
      <c r="E99" s="535"/>
      <c r="F99" s="18" t="s">
        <v>687</v>
      </c>
      <c r="G99" s="1077"/>
      <c r="H99" s="1078"/>
      <c r="I99" s="536">
        <v>29.4</v>
      </c>
      <c r="J99" s="518">
        <v>500.4</v>
      </c>
      <c r="K99" s="1763">
        <v>388.5</v>
      </c>
      <c r="L99" s="1763"/>
      <c r="M99" s="1763">
        <v>388.5</v>
      </c>
      <c r="N99" s="1763"/>
      <c r="O99" s="1763">
        <v>388.5</v>
      </c>
      <c r="P99" s="1763"/>
    </row>
    <row r="100" spans="1:16" s="539" customFormat="1" ht="31.8" customHeight="1" x14ac:dyDescent="0.3">
      <c r="A100" s="1766" t="s">
        <v>138</v>
      </c>
      <c r="B100" s="1767"/>
      <c r="C100" s="1767"/>
      <c r="D100" s="1768"/>
      <c r="E100" s="537"/>
      <c r="F100" s="60" t="s">
        <v>700</v>
      </c>
      <c r="G100" s="1769"/>
      <c r="H100" s="1770"/>
      <c r="I100" s="538">
        <f>SUM(I101:I110)</f>
        <v>79.400000000000006</v>
      </c>
      <c r="J100" s="538">
        <f>SUM(J101:J110)</f>
        <v>410</v>
      </c>
      <c r="K100" s="1771">
        <f>SUM(K101:L110)</f>
        <v>485.2</v>
      </c>
      <c r="L100" s="1771"/>
      <c r="M100" s="1771">
        <f t="shared" ref="M100" si="31">SUM(M101:N110)</f>
        <v>475.2</v>
      </c>
      <c r="N100" s="1771"/>
      <c r="O100" s="1771">
        <f t="shared" ref="O100" si="32">SUM(O101:P110)</f>
        <v>575.20000000000005</v>
      </c>
      <c r="P100" s="1771"/>
    </row>
    <row r="101" spans="1:16" s="1" customFormat="1" ht="31.8" customHeight="1" x14ac:dyDescent="0.3">
      <c r="A101" s="1760" t="s">
        <v>142</v>
      </c>
      <c r="B101" s="1761"/>
      <c r="C101" s="1761"/>
      <c r="D101" s="1762"/>
      <c r="E101" s="535"/>
      <c r="F101" s="18" t="s">
        <v>341</v>
      </c>
      <c r="G101" s="1077"/>
      <c r="H101" s="1078"/>
      <c r="I101" s="536">
        <v>1.2</v>
      </c>
      <c r="J101" s="518">
        <v>35</v>
      </c>
      <c r="K101" s="1763">
        <v>55.2</v>
      </c>
      <c r="L101" s="1763"/>
      <c r="M101" s="1763">
        <v>55.2</v>
      </c>
      <c r="N101" s="1763"/>
      <c r="O101" s="1763">
        <v>55.2</v>
      </c>
      <c r="P101" s="1763"/>
    </row>
    <row r="102" spans="1:16" s="1" customFormat="1" ht="31.8" customHeight="1" x14ac:dyDescent="0.3">
      <c r="A102" s="1760" t="s">
        <v>203</v>
      </c>
      <c r="B102" s="1761"/>
      <c r="C102" s="1761"/>
      <c r="D102" s="1762"/>
      <c r="E102" s="535"/>
      <c r="F102" s="18" t="s">
        <v>688</v>
      </c>
      <c r="G102" s="1077"/>
      <c r="H102" s="1078"/>
      <c r="I102" s="536"/>
      <c r="J102" s="518">
        <v>15</v>
      </c>
      <c r="K102" s="1763">
        <v>15</v>
      </c>
      <c r="L102" s="1763"/>
      <c r="M102" s="1763">
        <v>15</v>
      </c>
      <c r="N102" s="1763"/>
      <c r="O102" s="1763">
        <v>15</v>
      </c>
      <c r="P102" s="1763"/>
    </row>
    <row r="103" spans="1:16" s="1" customFormat="1" ht="31.8" customHeight="1" x14ac:dyDescent="0.3">
      <c r="A103" s="1760" t="s">
        <v>144</v>
      </c>
      <c r="B103" s="1761"/>
      <c r="C103" s="1761"/>
      <c r="D103" s="1762"/>
      <c r="E103" s="535"/>
      <c r="F103" s="18" t="s">
        <v>342</v>
      </c>
      <c r="G103" s="1077"/>
      <c r="H103" s="1078"/>
      <c r="I103" s="536">
        <v>1.8</v>
      </c>
      <c r="J103" s="518">
        <v>150</v>
      </c>
      <c r="K103" s="1763">
        <v>70</v>
      </c>
      <c r="L103" s="1763"/>
      <c r="M103" s="1763">
        <v>70</v>
      </c>
      <c r="N103" s="1763"/>
      <c r="O103" s="1763">
        <v>70</v>
      </c>
      <c r="P103" s="1763"/>
    </row>
    <row r="104" spans="1:16" s="1" customFormat="1" ht="31.8" customHeight="1" x14ac:dyDescent="0.3">
      <c r="A104" s="1760" t="s">
        <v>145</v>
      </c>
      <c r="B104" s="1764" t="s">
        <v>145</v>
      </c>
      <c r="C104" s="1764" t="s">
        <v>145</v>
      </c>
      <c r="D104" s="1765" t="s">
        <v>145</v>
      </c>
      <c r="E104" s="535"/>
      <c r="F104" s="18" t="s">
        <v>343</v>
      </c>
      <c r="G104" s="1077"/>
      <c r="H104" s="1078"/>
      <c r="I104" s="536"/>
      <c r="J104" s="518">
        <v>10</v>
      </c>
      <c r="K104" s="1763">
        <v>10</v>
      </c>
      <c r="L104" s="1763"/>
      <c r="M104" s="1763">
        <v>10</v>
      </c>
      <c r="N104" s="1763"/>
      <c r="O104" s="1763">
        <v>10</v>
      </c>
      <c r="P104" s="1763"/>
    </row>
    <row r="105" spans="1:16" s="1" customFormat="1" ht="31.8" customHeight="1" x14ac:dyDescent="0.3">
      <c r="A105" s="1760" t="s">
        <v>146</v>
      </c>
      <c r="B105" s="1761"/>
      <c r="C105" s="1761"/>
      <c r="D105" s="1762"/>
      <c r="E105" s="535"/>
      <c r="F105" s="18" t="s">
        <v>344</v>
      </c>
      <c r="G105" s="1077"/>
      <c r="H105" s="1078"/>
      <c r="I105" s="536">
        <v>42.3</v>
      </c>
      <c r="J105" s="518">
        <v>50</v>
      </c>
      <c r="K105" s="1763">
        <v>100</v>
      </c>
      <c r="L105" s="1763"/>
      <c r="M105" s="1763">
        <v>20</v>
      </c>
      <c r="N105" s="1763"/>
      <c r="O105" s="1763">
        <v>20</v>
      </c>
      <c r="P105" s="1763"/>
    </row>
    <row r="106" spans="1:16" s="1" customFormat="1" ht="31.8" customHeight="1" x14ac:dyDescent="0.3">
      <c r="A106" s="1760" t="s">
        <v>147</v>
      </c>
      <c r="B106" s="1764" t="s">
        <v>147</v>
      </c>
      <c r="C106" s="1764" t="s">
        <v>147</v>
      </c>
      <c r="D106" s="1765" t="s">
        <v>147</v>
      </c>
      <c r="E106" s="535"/>
      <c r="F106" s="18" t="s">
        <v>346</v>
      </c>
      <c r="G106" s="1077"/>
      <c r="H106" s="1078"/>
      <c r="I106" s="536"/>
      <c r="J106" s="518">
        <v>0</v>
      </c>
      <c r="K106" s="1763">
        <v>50</v>
      </c>
      <c r="L106" s="1763"/>
      <c r="M106" s="1763">
        <v>120</v>
      </c>
      <c r="N106" s="1763"/>
      <c r="O106" s="1763">
        <v>170</v>
      </c>
      <c r="P106" s="1763"/>
    </row>
    <row r="107" spans="1:16" s="1" customFormat="1" ht="31.8" customHeight="1" x14ac:dyDescent="0.3">
      <c r="A107" s="1760" t="s">
        <v>207</v>
      </c>
      <c r="B107" s="1764" t="s">
        <v>207</v>
      </c>
      <c r="C107" s="1764" t="s">
        <v>207</v>
      </c>
      <c r="D107" s="1765" t="s">
        <v>207</v>
      </c>
      <c r="E107" s="535"/>
      <c r="F107" s="18" t="s">
        <v>349</v>
      </c>
      <c r="G107" s="1077"/>
      <c r="H107" s="1078"/>
      <c r="I107" s="536">
        <v>0</v>
      </c>
      <c r="J107" s="518">
        <v>100</v>
      </c>
      <c r="K107" s="1763">
        <v>100</v>
      </c>
      <c r="L107" s="1763"/>
      <c r="M107" s="1763">
        <v>100</v>
      </c>
      <c r="N107" s="1763"/>
      <c r="O107" s="1763">
        <v>150</v>
      </c>
      <c r="P107" s="1763"/>
    </row>
    <row r="108" spans="1:16" s="1" customFormat="1" ht="31.8" customHeight="1" x14ac:dyDescent="0.3">
      <c r="A108" s="1760" t="s">
        <v>150</v>
      </c>
      <c r="B108" s="1764" t="s">
        <v>150</v>
      </c>
      <c r="C108" s="1764" t="s">
        <v>150</v>
      </c>
      <c r="D108" s="1765" t="s">
        <v>150</v>
      </c>
      <c r="E108" s="535"/>
      <c r="F108" s="18" t="s">
        <v>385</v>
      </c>
      <c r="G108" s="1077"/>
      <c r="H108" s="1078"/>
      <c r="I108" s="536"/>
      <c r="J108" s="518">
        <v>0</v>
      </c>
      <c r="K108" s="1763">
        <v>30</v>
      </c>
      <c r="L108" s="1763"/>
      <c r="M108" s="1763">
        <v>30</v>
      </c>
      <c r="N108" s="1763"/>
      <c r="O108" s="1763">
        <v>30</v>
      </c>
      <c r="P108" s="1763"/>
    </row>
    <row r="109" spans="1:16" s="1" customFormat="1" ht="31.8" customHeight="1" x14ac:dyDescent="0.3">
      <c r="A109" s="1760" t="s">
        <v>689</v>
      </c>
      <c r="B109" s="1764" t="s">
        <v>689</v>
      </c>
      <c r="C109" s="1764" t="s">
        <v>689</v>
      </c>
      <c r="D109" s="1765" t="s">
        <v>689</v>
      </c>
      <c r="E109" s="535"/>
      <c r="F109" s="18" t="s">
        <v>690</v>
      </c>
      <c r="G109" s="1077"/>
      <c r="H109" s="1078"/>
      <c r="I109" s="536"/>
      <c r="J109" s="518">
        <v>15</v>
      </c>
      <c r="K109" s="1763">
        <v>5</v>
      </c>
      <c r="L109" s="1763"/>
      <c r="M109" s="1763">
        <v>5</v>
      </c>
      <c r="N109" s="1763"/>
      <c r="O109" s="1763">
        <v>5</v>
      </c>
      <c r="P109" s="1763"/>
    </row>
    <row r="110" spans="1:16" s="1" customFormat="1" ht="31.8" customHeight="1" x14ac:dyDescent="0.3">
      <c r="A110" s="1760" t="s">
        <v>351</v>
      </c>
      <c r="B110" s="1764" t="s">
        <v>351</v>
      </c>
      <c r="C110" s="1764" t="s">
        <v>351</v>
      </c>
      <c r="D110" s="1765" t="s">
        <v>351</v>
      </c>
      <c r="E110" s="535"/>
      <c r="F110" s="18" t="s">
        <v>691</v>
      </c>
      <c r="G110" s="1077"/>
      <c r="H110" s="1078"/>
      <c r="I110" s="536">
        <v>34.1</v>
      </c>
      <c r="J110" s="518">
        <v>35</v>
      </c>
      <c r="K110" s="1763">
        <v>50</v>
      </c>
      <c r="L110" s="1763"/>
      <c r="M110" s="1763">
        <v>50</v>
      </c>
      <c r="N110" s="1763"/>
      <c r="O110" s="1763">
        <v>50</v>
      </c>
      <c r="P110" s="1763"/>
    </row>
    <row r="111" spans="1:16" s="539" customFormat="1" ht="28.2" customHeight="1" x14ac:dyDescent="0.3">
      <c r="A111" s="1213" t="s">
        <v>212</v>
      </c>
      <c r="B111" s="1213"/>
      <c r="C111" s="1213"/>
      <c r="D111" s="1213"/>
      <c r="E111" s="537"/>
      <c r="F111" s="60" t="s">
        <v>702</v>
      </c>
      <c r="G111" s="1769"/>
      <c r="H111" s="1770"/>
      <c r="I111" s="538">
        <f>I112</f>
        <v>0</v>
      </c>
      <c r="J111" s="538">
        <f>J112</f>
        <v>20</v>
      </c>
      <c r="K111" s="1771">
        <f>K112</f>
        <v>22.4</v>
      </c>
      <c r="L111" s="1771"/>
      <c r="M111" s="1771">
        <f t="shared" ref="M111" si="33">M112</f>
        <v>22.4</v>
      </c>
      <c r="N111" s="1771"/>
      <c r="O111" s="1771">
        <f t="shared" ref="O111" si="34">O112</f>
        <v>22.4</v>
      </c>
      <c r="P111" s="1771"/>
    </row>
    <row r="112" spans="1:16" s="1" customFormat="1" ht="41.4" customHeight="1" x14ac:dyDescent="0.3">
      <c r="A112" s="1760" t="s">
        <v>705</v>
      </c>
      <c r="B112" s="1764" t="s">
        <v>692</v>
      </c>
      <c r="C112" s="1764" t="s">
        <v>692</v>
      </c>
      <c r="D112" s="1765" t="s">
        <v>692</v>
      </c>
      <c r="E112" s="535"/>
      <c r="F112" s="18" t="s">
        <v>693</v>
      </c>
      <c r="G112" s="1077"/>
      <c r="H112" s="1078"/>
      <c r="I112" s="536">
        <v>0</v>
      </c>
      <c r="J112" s="518">
        <v>20</v>
      </c>
      <c r="K112" s="1763">
        <v>22.4</v>
      </c>
      <c r="L112" s="1763"/>
      <c r="M112" s="1763">
        <v>22.4</v>
      </c>
      <c r="N112" s="1763"/>
      <c r="O112" s="1763">
        <v>22.4</v>
      </c>
      <c r="P112" s="1763"/>
    </row>
    <row r="113" spans="1:16" s="539" customFormat="1" ht="31.8" customHeight="1" x14ac:dyDescent="0.3">
      <c r="A113" s="1766" t="s">
        <v>83</v>
      </c>
      <c r="B113" s="1767"/>
      <c r="C113" s="1767"/>
      <c r="D113" s="1768"/>
      <c r="E113" s="537"/>
      <c r="F113" s="60" t="s">
        <v>703</v>
      </c>
      <c r="G113" s="1769"/>
      <c r="H113" s="1770"/>
      <c r="I113" s="538">
        <f>I114+I115+I116</f>
        <v>430.1</v>
      </c>
      <c r="J113" s="538">
        <f>J114+J115+J116</f>
        <v>210</v>
      </c>
      <c r="K113" s="1771">
        <f>K114+K115+K116</f>
        <v>242.4</v>
      </c>
      <c r="L113" s="1771"/>
      <c r="M113" s="1771">
        <f t="shared" ref="M113" si="35">M114+M115+M116</f>
        <v>193.8</v>
      </c>
      <c r="N113" s="1771"/>
      <c r="O113" s="1771">
        <f t="shared" ref="O113" si="36">O114+O115+O116</f>
        <v>88</v>
      </c>
      <c r="P113" s="1771"/>
    </row>
    <row r="114" spans="1:16" s="1" customFormat="1" ht="31.8" customHeight="1" x14ac:dyDescent="0.3">
      <c r="A114" s="1760" t="s">
        <v>694</v>
      </c>
      <c r="B114" s="1761"/>
      <c r="C114" s="1761"/>
      <c r="D114" s="1762"/>
      <c r="E114" s="535"/>
      <c r="F114" s="18" t="s">
        <v>695</v>
      </c>
      <c r="G114" s="1077"/>
      <c r="H114" s="1078"/>
      <c r="I114" s="536">
        <v>340.6</v>
      </c>
      <c r="J114" s="518">
        <v>100</v>
      </c>
      <c r="K114" s="1763">
        <f>90+12</f>
        <v>102</v>
      </c>
      <c r="L114" s="1763"/>
      <c r="M114" s="1763">
        <v>84</v>
      </c>
      <c r="N114" s="1763"/>
      <c r="O114" s="1763">
        <v>48</v>
      </c>
      <c r="P114" s="1763"/>
    </row>
    <row r="115" spans="1:16" s="1" customFormat="1" ht="31.8" customHeight="1" x14ac:dyDescent="0.3">
      <c r="A115" s="1760" t="s">
        <v>696</v>
      </c>
      <c r="B115" s="1764" t="s">
        <v>696</v>
      </c>
      <c r="C115" s="1764" t="s">
        <v>696</v>
      </c>
      <c r="D115" s="1765" t="s">
        <v>696</v>
      </c>
      <c r="E115" s="535"/>
      <c r="F115" s="18" t="s">
        <v>697</v>
      </c>
      <c r="G115" s="1077"/>
      <c r="H115" s="1078"/>
      <c r="I115" s="536">
        <v>83.5</v>
      </c>
      <c r="J115" s="518">
        <v>60</v>
      </c>
      <c r="K115" s="1763">
        <v>70</v>
      </c>
      <c r="L115" s="1763"/>
      <c r="M115" s="1763">
        <v>70</v>
      </c>
      <c r="N115" s="1763"/>
      <c r="O115" s="1763">
        <v>20</v>
      </c>
      <c r="P115" s="1763"/>
    </row>
    <row r="116" spans="1:16" s="1" customFormat="1" ht="31.8" customHeight="1" x14ac:dyDescent="0.3">
      <c r="A116" s="1760" t="s">
        <v>698</v>
      </c>
      <c r="B116" s="1761"/>
      <c r="C116" s="1761"/>
      <c r="D116" s="1762"/>
      <c r="E116" s="535"/>
      <c r="F116" s="18" t="s">
        <v>356</v>
      </c>
      <c r="G116" s="1077"/>
      <c r="H116" s="1078"/>
      <c r="I116" s="536">
        <v>6</v>
      </c>
      <c r="J116" s="518">
        <v>50</v>
      </c>
      <c r="K116" s="1763">
        <v>70.400000000000006</v>
      </c>
      <c r="L116" s="1763"/>
      <c r="M116" s="1763">
        <v>39.799999999999997</v>
      </c>
      <c r="N116" s="1763"/>
      <c r="O116" s="1763">
        <v>20</v>
      </c>
      <c r="P116" s="1763"/>
    </row>
    <row r="117" spans="1:16" s="539" customFormat="1" ht="31.8" customHeight="1" x14ac:dyDescent="0.3">
      <c r="A117" s="1766" t="s">
        <v>701</v>
      </c>
      <c r="B117" s="1767"/>
      <c r="C117" s="1767"/>
      <c r="D117" s="1768"/>
      <c r="E117" s="537"/>
      <c r="F117" s="60" t="s">
        <v>704</v>
      </c>
      <c r="G117" s="1769"/>
      <c r="H117" s="1770"/>
      <c r="I117" s="538">
        <f>I118+I119</f>
        <v>67.5</v>
      </c>
      <c r="J117" s="538">
        <f>J118+J119</f>
        <v>100</v>
      </c>
      <c r="K117" s="1771">
        <f>K118+K119</f>
        <v>0</v>
      </c>
      <c r="L117" s="1771"/>
      <c r="M117" s="1771">
        <f t="shared" ref="M117" si="37">M118+M119</f>
        <v>58.6</v>
      </c>
      <c r="N117" s="1771"/>
      <c r="O117" s="1771">
        <f t="shared" ref="O117" si="38">O118+O119</f>
        <v>64.400000000000006</v>
      </c>
      <c r="P117" s="1771"/>
    </row>
    <row r="118" spans="1:16" s="1" customFormat="1" ht="31.8" customHeight="1" x14ac:dyDescent="0.3">
      <c r="A118" s="1760" t="s">
        <v>699</v>
      </c>
      <c r="B118" s="1764" t="s">
        <v>360</v>
      </c>
      <c r="C118" s="1764" t="s">
        <v>360</v>
      </c>
      <c r="D118" s="1765" t="s">
        <v>360</v>
      </c>
      <c r="E118" s="535"/>
      <c r="F118" s="18" t="s">
        <v>361</v>
      </c>
      <c r="G118" s="1077"/>
      <c r="H118" s="1078"/>
      <c r="I118" s="536">
        <v>46.6</v>
      </c>
      <c r="J118" s="518">
        <v>50</v>
      </c>
      <c r="K118" s="1763"/>
      <c r="L118" s="1763"/>
      <c r="M118" s="1763">
        <v>28.6</v>
      </c>
      <c r="N118" s="1763"/>
      <c r="O118" s="1763">
        <v>34.4</v>
      </c>
      <c r="P118" s="1763"/>
    </row>
    <row r="119" spans="1:16" s="1" customFormat="1" ht="31.8" customHeight="1" x14ac:dyDescent="0.3">
      <c r="A119" s="1760" t="s">
        <v>168</v>
      </c>
      <c r="B119" s="1764" t="s">
        <v>168</v>
      </c>
      <c r="C119" s="1764" t="s">
        <v>168</v>
      </c>
      <c r="D119" s="1765" t="s">
        <v>168</v>
      </c>
      <c r="E119" s="535"/>
      <c r="F119" s="18" t="s">
        <v>363</v>
      </c>
      <c r="G119" s="1077"/>
      <c r="H119" s="1078"/>
      <c r="I119" s="536">
        <v>20.9</v>
      </c>
      <c r="J119" s="518">
        <v>50</v>
      </c>
      <c r="K119" s="1763"/>
      <c r="L119" s="1763"/>
      <c r="M119" s="1763">
        <v>30</v>
      </c>
      <c r="N119" s="1763"/>
      <c r="O119" s="1763">
        <v>30</v>
      </c>
      <c r="P119" s="1763"/>
    </row>
    <row r="120" spans="1:16" ht="20.85" customHeight="1" x14ac:dyDescent="0.3"/>
    <row r="121" spans="1:16" ht="22.8" customHeight="1" x14ac:dyDescent="0.3">
      <c r="A121" s="1248" t="s">
        <v>40</v>
      </c>
      <c r="B121" s="1248"/>
      <c r="C121" s="1248"/>
      <c r="D121" s="1248"/>
      <c r="E121" s="1248"/>
      <c r="F121" s="1248"/>
      <c r="G121" s="1248"/>
      <c r="H121" s="1248"/>
      <c r="I121" s="1248"/>
      <c r="J121" s="1248"/>
      <c r="K121" s="1248"/>
      <c r="L121" s="1248"/>
      <c r="M121" s="1248"/>
      <c r="N121" s="1248"/>
      <c r="O121" s="1248"/>
      <c r="P121" s="1248"/>
    </row>
    <row r="122" spans="1:16" ht="19.95" customHeight="1" x14ac:dyDescent="0.3">
      <c r="A122" s="1263" t="s">
        <v>1</v>
      </c>
      <c r="B122" s="1263"/>
      <c r="C122" s="1263"/>
      <c r="D122" s="1263"/>
      <c r="E122" s="1263" t="s">
        <v>0</v>
      </c>
      <c r="F122" s="1263"/>
      <c r="G122" s="1263"/>
      <c r="H122" s="1263"/>
      <c r="I122" s="1339" t="s">
        <v>43</v>
      </c>
      <c r="J122" s="1339" t="s">
        <v>42</v>
      </c>
      <c r="K122" s="1339" t="s">
        <v>73</v>
      </c>
      <c r="L122" s="73">
        <v>2024</v>
      </c>
      <c r="M122" s="1339" t="s">
        <v>170</v>
      </c>
      <c r="N122" s="65">
        <v>2025</v>
      </c>
      <c r="O122" s="65">
        <v>2026</v>
      </c>
      <c r="P122" s="65">
        <v>2027</v>
      </c>
    </row>
    <row r="123" spans="1:16" ht="63" customHeight="1" x14ac:dyDescent="0.3">
      <c r="A123" s="1263"/>
      <c r="B123" s="1263"/>
      <c r="C123" s="1263"/>
      <c r="D123" s="1263"/>
      <c r="E123" s="65" t="s">
        <v>44</v>
      </c>
      <c r="F123" s="65" t="s">
        <v>38</v>
      </c>
      <c r="G123" s="77" t="s">
        <v>13</v>
      </c>
      <c r="H123" s="34" t="s">
        <v>39</v>
      </c>
      <c r="I123" s="1339"/>
      <c r="J123" s="1339"/>
      <c r="K123" s="1339"/>
      <c r="L123" s="92" t="s">
        <v>41</v>
      </c>
      <c r="M123" s="1339"/>
      <c r="N123" s="77" t="s">
        <v>13</v>
      </c>
      <c r="O123" s="77" t="s">
        <v>14</v>
      </c>
      <c r="P123" s="77" t="s">
        <v>14</v>
      </c>
    </row>
    <row r="124" spans="1:16" x14ac:dyDescent="0.3">
      <c r="A124" s="1246">
        <v>1</v>
      </c>
      <c r="B124" s="1341"/>
      <c r="C124" s="1341"/>
      <c r="D124" s="1247"/>
      <c r="E124" s="65">
        <v>2</v>
      </c>
      <c r="F124" s="65">
        <v>3</v>
      </c>
      <c r="G124" s="65">
        <v>4</v>
      </c>
      <c r="H124" s="65">
        <v>5</v>
      </c>
      <c r="I124" s="65">
        <v>6</v>
      </c>
      <c r="J124" s="65">
        <v>7</v>
      </c>
      <c r="K124" s="65">
        <v>8</v>
      </c>
      <c r="L124" s="65">
        <v>9</v>
      </c>
      <c r="M124" s="65" t="s">
        <v>45</v>
      </c>
      <c r="N124" s="65">
        <v>11</v>
      </c>
      <c r="O124" s="65">
        <v>12</v>
      </c>
      <c r="P124" s="65">
        <v>13</v>
      </c>
    </row>
    <row r="125" spans="1:16" ht="22.95" customHeight="1" x14ac:dyDescent="0.3">
      <c r="A125" s="1248"/>
      <c r="B125" s="1248"/>
      <c r="C125" s="1248"/>
      <c r="D125" s="1248"/>
      <c r="E125" s="83"/>
      <c r="F125" s="83"/>
      <c r="G125" s="83"/>
      <c r="H125" s="83"/>
      <c r="I125" s="83"/>
      <c r="J125" s="83"/>
      <c r="K125" s="83"/>
      <c r="L125" s="83"/>
      <c r="M125" s="83"/>
      <c r="N125" s="83"/>
      <c r="O125" s="83"/>
      <c r="P125" s="70"/>
    </row>
    <row r="126" spans="1:16" ht="33.75" customHeight="1" x14ac:dyDescent="0.3">
      <c r="A126" s="1265"/>
      <c r="B126" s="1332"/>
      <c r="C126" s="1332"/>
      <c r="D126" s="1266"/>
      <c r="E126" s="70"/>
      <c r="F126" s="70"/>
      <c r="G126" s="70"/>
      <c r="H126" s="83"/>
      <c r="I126" s="93"/>
      <c r="J126" s="93"/>
      <c r="K126" s="93"/>
      <c r="L126" s="93"/>
      <c r="M126" s="93"/>
      <c r="N126" s="83"/>
      <c r="O126" s="83"/>
      <c r="P126" s="70"/>
    </row>
    <row r="127" spans="1:16" ht="22.95" customHeight="1" x14ac:dyDescent="0.3">
      <c r="A127" s="1241"/>
      <c r="B127" s="1241"/>
      <c r="C127" s="1241"/>
      <c r="D127" s="1241"/>
      <c r="E127" s="70"/>
      <c r="F127" s="70"/>
      <c r="G127" s="70"/>
      <c r="H127" s="70"/>
      <c r="I127" s="70"/>
      <c r="J127" s="70"/>
      <c r="K127" s="70"/>
      <c r="L127" s="70"/>
      <c r="M127" s="70"/>
      <c r="N127" s="76"/>
      <c r="O127" s="76"/>
      <c r="P127" s="70"/>
    </row>
    <row r="128" spans="1:16" ht="22.95" customHeight="1" x14ac:dyDescent="0.3">
      <c r="A128" s="1268"/>
      <c r="B128" s="1430"/>
      <c r="C128" s="1430"/>
      <c r="D128" s="1269"/>
      <c r="E128" s="83"/>
      <c r="F128" s="83"/>
      <c r="G128" s="83"/>
      <c r="H128" s="70"/>
      <c r="I128" s="70"/>
      <c r="J128" s="70"/>
      <c r="K128" s="70"/>
      <c r="L128" s="70"/>
      <c r="M128" s="70"/>
      <c r="N128" s="70"/>
      <c r="O128" s="70"/>
      <c r="P128" s="70"/>
    </row>
    <row r="129" spans="1:16" ht="23.85" customHeight="1" x14ac:dyDescent="0.3"/>
    <row r="130" spans="1:16" s="48" customFormat="1" ht="24.6" customHeight="1" x14ac:dyDescent="0.3">
      <c r="A130" s="1112" t="s">
        <v>46</v>
      </c>
      <c r="B130" s="1113"/>
      <c r="C130" s="1113"/>
      <c r="D130" s="1113"/>
      <c r="E130" s="1113"/>
      <c r="F130" s="1113"/>
      <c r="G130" s="1113"/>
      <c r="H130" s="1113"/>
      <c r="I130" s="1113"/>
      <c r="J130" s="1113"/>
      <c r="K130" s="1113"/>
      <c r="L130" s="1113"/>
      <c r="M130" s="1113"/>
      <c r="N130" s="1113"/>
      <c r="O130" s="1113"/>
      <c r="P130" s="1114"/>
    </row>
    <row r="131" spans="1:16" s="48" customFormat="1" ht="24.6" customHeight="1" x14ac:dyDescent="0.3">
      <c r="A131" s="1115" t="s">
        <v>47</v>
      </c>
      <c r="B131" s="1116"/>
      <c r="C131" s="1116"/>
      <c r="D131" s="1116"/>
      <c r="E131" s="1116"/>
      <c r="F131" s="1116"/>
      <c r="G131" s="1116"/>
      <c r="H131" s="1116"/>
      <c r="I131" s="1116"/>
      <c r="J131" s="1116"/>
      <c r="K131" s="1116"/>
      <c r="L131" s="1116"/>
      <c r="M131" s="1116"/>
      <c r="N131" s="1116"/>
      <c r="O131" s="1116"/>
      <c r="P131" s="1117"/>
    </row>
    <row r="132" spans="1:16" s="48" customFormat="1" ht="24.6" customHeight="1" x14ac:dyDescent="0.3">
      <c r="A132" s="1115" t="s">
        <v>48</v>
      </c>
      <c r="B132" s="1116"/>
      <c r="C132" s="1116"/>
      <c r="D132" s="1116"/>
      <c r="E132" s="1116"/>
      <c r="F132" s="1116"/>
      <c r="G132" s="1116"/>
      <c r="H132" s="1116"/>
      <c r="I132" s="1116"/>
      <c r="J132" s="1116"/>
      <c r="K132" s="1116"/>
      <c r="L132" s="1116"/>
      <c r="M132" s="1116"/>
      <c r="N132" s="1116"/>
      <c r="O132" s="1116"/>
      <c r="P132" s="1117"/>
    </row>
    <row r="133" spans="1:16" s="48" customFormat="1" ht="24.6" customHeight="1" x14ac:dyDescent="0.3">
      <c r="A133" s="1136" t="s">
        <v>49</v>
      </c>
      <c r="B133" s="1137"/>
      <c r="C133" s="1137"/>
      <c r="D133" s="1137"/>
      <c r="E133" s="1137"/>
      <c r="F133" s="1137"/>
      <c r="G133" s="1137"/>
      <c r="H133" s="1137"/>
      <c r="I133" s="1137"/>
      <c r="J133" s="1137"/>
      <c r="K133" s="1137"/>
      <c r="L133" s="1137"/>
      <c r="M133" s="1137"/>
      <c r="N133" s="1137"/>
      <c r="O133" s="1137"/>
      <c r="P133" s="1138"/>
    </row>
    <row r="135" spans="1:16" ht="37.5" customHeight="1" x14ac:dyDescent="0.3">
      <c r="A135" s="1340" t="s">
        <v>67</v>
      </c>
      <c r="B135" s="1340"/>
      <c r="C135" s="1340"/>
      <c r="D135" s="1340"/>
      <c r="E135" s="1340"/>
      <c r="F135" s="1340"/>
      <c r="G135" s="1340"/>
      <c r="H135" s="1340"/>
      <c r="I135" s="1340"/>
      <c r="J135" s="1340"/>
      <c r="K135" s="1340"/>
      <c r="L135" s="1340"/>
      <c r="M135" s="1340"/>
      <c r="N135" s="1340"/>
      <c r="O135" s="1340"/>
      <c r="P135" s="1340"/>
    </row>
    <row r="136" spans="1:16" ht="38.25" hidden="1" customHeight="1" x14ac:dyDescent="0.3">
      <c r="A136" s="94"/>
      <c r="C136" s="94"/>
      <c r="D136" s="94"/>
      <c r="E136" s="94"/>
      <c r="F136" s="94"/>
      <c r="G136" s="94"/>
      <c r="H136" s="94"/>
      <c r="I136" s="94"/>
      <c r="J136" s="94"/>
      <c r="K136" s="94"/>
      <c r="L136" s="94"/>
      <c r="M136" s="94"/>
      <c r="N136" s="94"/>
      <c r="O136" s="94"/>
      <c r="P136" s="94"/>
    </row>
    <row r="137" spans="1:16" ht="48.75" hidden="1" customHeight="1" x14ac:dyDescent="0.3"/>
  </sheetData>
  <mergeCells count="403">
    <mergeCell ref="G97:H97"/>
    <mergeCell ref="K97:L97"/>
    <mergeCell ref="M97:N97"/>
    <mergeCell ref="O97:P97"/>
    <mergeCell ref="A97:D97"/>
    <mergeCell ref="A113:D113"/>
    <mergeCell ref="A111:D111"/>
    <mergeCell ref="A15:D15"/>
    <mergeCell ref="A16:D16"/>
    <mergeCell ref="A19:D19"/>
    <mergeCell ref="A22:D22"/>
    <mergeCell ref="A21:D21"/>
    <mergeCell ref="G15:H15"/>
    <mergeCell ref="K15:L15"/>
    <mergeCell ref="M15:N15"/>
    <mergeCell ref="O15:P15"/>
    <mergeCell ref="G16:H16"/>
    <mergeCell ref="K16:L16"/>
    <mergeCell ref="M16:N16"/>
    <mergeCell ref="O16:P16"/>
    <mergeCell ref="G21:H21"/>
    <mergeCell ref="K21:L21"/>
    <mergeCell ref="M21:N21"/>
    <mergeCell ref="O21:P21"/>
    <mergeCell ref="O98:P98"/>
    <mergeCell ref="M98:N98"/>
    <mergeCell ref="K98:L98"/>
    <mergeCell ref="G98:H98"/>
    <mergeCell ref="A98:D98"/>
    <mergeCell ref="K113:L113"/>
    <mergeCell ref="M113:N113"/>
    <mergeCell ref="O113:P113"/>
    <mergeCell ref="G111:H111"/>
    <mergeCell ref="K111:L111"/>
    <mergeCell ref="M111:N111"/>
    <mergeCell ref="O111:P111"/>
    <mergeCell ref="G113:H113"/>
    <mergeCell ref="A100:D100"/>
    <mergeCell ref="G100:H100"/>
    <mergeCell ref="K100:L100"/>
    <mergeCell ref="M100:N100"/>
    <mergeCell ref="O100:P100"/>
    <mergeCell ref="A110:D110"/>
    <mergeCell ref="G110:H110"/>
    <mergeCell ref="K110:L110"/>
    <mergeCell ref="M110:N110"/>
    <mergeCell ref="O110:P110"/>
    <mergeCell ref="A112:D112"/>
    <mergeCell ref="C81:I81"/>
    <mergeCell ref="A131:P131"/>
    <mergeCell ref="A132:P132"/>
    <mergeCell ref="A133:P133"/>
    <mergeCell ref="A135:P135"/>
    <mergeCell ref="A124:D124"/>
    <mergeCell ref="A125:D125"/>
    <mergeCell ref="A126:D126"/>
    <mergeCell ref="A127:D127"/>
    <mergeCell ref="A128:D128"/>
    <mergeCell ref="A130:P130"/>
    <mergeCell ref="A122:D123"/>
    <mergeCell ref="E122:H122"/>
    <mergeCell ref="I122:I123"/>
    <mergeCell ref="J122:J123"/>
    <mergeCell ref="K122:K123"/>
    <mergeCell ref="M122:M123"/>
    <mergeCell ref="A121:P121"/>
    <mergeCell ref="A117:D117"/>
    <mergeCell ref="G117:H117"/>
    <mergeCell ref="K117:L117"/>
    <mergeCell ref="M117:N117"/>
    <mergeCell ref="O117:P117"/>
    <mergeCell ref="A119:D119"/>
    <mergeCell ref="G119:H119"/>
    <mergeCell ref="K119:L119"/>
    <mergeCell ref="M119:N119"/>
    <mergeCell ref="O119:P119"/>
    <mergeCell ref="A116:D116"/>
    <mergeCell ref="G116:H116"/>
    <mergeCell ref="K116:L116"/>
    <mergeCell ref="M116:N116"/>
    <mergeCell ref="O116:P116"/>
    <mergeCell ref="A118:D118"/>
    <mergeCell ref="G118:H118"/>
    <mergeCell ref="K118:L118"/>
    <mergeCell ref="M118:N118"/>
    <mergeCell ref="O118:P118"/>
    <mergeCell ref="A114:D114"/>
    <mergeCell ref="G114:H114"/>
    <mergeCell ref="K114:L114"/>
    <mergeCell ref="M114:N114"/>
    <mergeCell ref="O114:P114"/>
    <mergeCell ref="A115:D115"/>
    <mergeCell ref="G115:H115"/>
    <mergeCell ref="K115:L115"/>
    <mergeCell ref="M115:N115"/>
    <mergeCell ref="O115:P115"/>
    <mergeCell ref="G112:H112"/>
    <mergeCell ref="K112:L112"/>
    <mergeCell ref="M112:N112"/>
    <mergeCell ref="O112:P112"/>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04:D104"/>
    <mergeCell ref="G104:H104"/>
    <mergeCell ref="K104:L104"/>
    <mergeCell ref="M104:N104"/>
    <mergeCell ref="O104:P104"/>
    <mergeCell ref="A105:D105"/>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A99:D99"/>
    <mergeCell ref="G99:H99"/>
    <mergeCell ref="K99:L99"/>
    <mergeCell ref="M99:N99"/>
    <mergeCell ref="O99:P99"/>
    <mergeCell ref="A101:D101"/>
    <mergeCell ref="G101:H101"/>
    <mergeCell ref="K101:L101"/>
    <mergeCell ref="M101:N101"/>
    <mergeCell ref="O101:P101"/>
    <mergeCell ref="A96:D96"/>
    <mergeCell ref="G96:H96"/>
    <mergeCell ref="K96:L96"/>
    <mergeCell ref="M96:N96"/>
    <mergeCell ref="O96:P96"/>
    <mergeCell ref="A94:D94"/>
    <mergeCell ref="G94:H94"/>
    <mergeCell ref="K94:L94"/>
    <mergeCell ref="M94:N94"/>
    <mergeCell ref="O94:P94"/>
    <mergeCell ref="A95:D95"/>
    <mergeCell ref="G95:H95"/>
    <mergeCell ref="K95:L95"/>
    <mergeCell ref="M95:N95"/>
    <mergeCell ref="O95:P95"/>
    <mergeCell ref="A92:D92"/>
    <mergeCell ref="G92:H92"/>
    <mergeCell ref="K92:L92"/>
    <mergeCell ref="M92:N92"/>
    <mergeCell ref="O92:P92"/>
    <mergeCell ref="A93:D93"/>
    <mergeCell ref="G93:H93"/>
    <mergeCell ref="K93:L93"/>
    <mergeCell ref="M93:N93"/>
    <mergeCell ref="O93:P93"/>
    <mergeCell ref="A90:D90"/>
    <mergeCell ref="G90:H90"/>
    <mergeCell ref="K90:L90"/>
    <mergeCell ref="M90:N90"/>
    <mergeCell ref="O90:P90"/>
    <mergeCell ref="A91:D91"/>
    <mergeCell ref="G91:H91"/>
    <mergeCell ref="K91:L91"/>
    <mergeCell ref="M91:N91"/>
    <mergeCell ref="O91:P91"/>
    <mergeCell ref="K88:L88"/>
    <mergeCell ref="M88:N88"/>
    <mergeCell ref="O88:P88"/>
    <mergeCell ref="A89:D89"/>
    <mergeCell ref="G89:H89"/>
    <mergeCell ref="K89:L89"/>
    <mergeCell ref="M89:N89"/>
    <mergeCell ref="O89:P89"/>
    <mergeCell ref="C82:I82"/>
    <mergeCell ref="C84:I84"/>
    <mergeCell ref="A86:P86"/>
    <mergeCell ref="A87:D88"/>
    <mergeCell ref="E87:F87"/>
    <mergeCell ref="G87:H87"/>
    <mergeCell ref="K87:L87"/>
    <mergeCell ref="M87:N87"/>
    <mergeCell ref="O87:P87"/>
    <mergeCell ref="G88:H88"/>
    <mergeCell ref="A73:P73"/>
    <mergeCell ref="A74:A75"/>
    <mergeCell ref="B74:B75"/>
    <mergeCell ref="C74:I75"/>
    <mergeCell ref="J74:J75"/>
    <mergeCell ref="A76:A77"/>
    <mergeCell ref="C76:I76"/>
    <mergeCell ref="A69:P69"/>
    <mergeCell ref="A70:C70"/>
    <mergeCell ref="D70:P70"/>
    <mergeCell ref="A71:C71"/>
    <mergeCell ref="D71:P71"/>
    <mergeCell ref="A72:C72"/>
    <mergeCell ref="D72:P72"/>
    <mergeCell ref="C77:I77"/>
    <mergeCell ref="A66:B66"/>
    <mergeCell ref="C66:N66"/>
    <mergeCell ref="O66:P66"/>
    <mergeCell ref="A67:B67"/>
    <mergeCell ref="C67:N67"/>
    <mergeCell ref="O67:P67"/>
    <mergeCell ref="A62:B62"/>
    <mergeCell ref="A63:P63"/>
    <mergeCell ref="A64:B64"/>
    <mergeCell ref="C64:N64"/>
    <mergeCell ref="O64:P64"/>
    <mergeCell ref="A65:B65"/>
    <mergeCell ref="C65:N65"/>
    <mergeCell ref="O65:P65"/>
    <mergeCell ref="A58:B58"/>
    <mergeCell ref="I58:J58"/>
    <mergeCell ref="A59:B59"/>
    <mergeCell ref="A60:B60"/>
    <mergeCell ref="I60:J60"/>
    <mergeCell ref="A61:B61"/>
    <mergeCell ref="I61:J61"/>
    <mergeCell ref="A54:B54"/>
    <mergeCell ref="I54:J54"/>
    <mergeCell ref="A55:B55"/>
    <mergeCell ref="A56:B56"/>
    <mergeCell ref="I56:J56"/>
    <mergeCell ref="A57:B57"/>
    <mergeCell ref="A49:C49"/>
    <mergeCell ref="E49:F49"/>
    <mergeCell ref="G49:H49"/>
    <mergeCell ref="A51:P51"/>
    <mergeCell ref="A52:B53"/>
    <mergeCell ref="C52:H52"/>
    <mergeCell ref="I52:J53"/>
    <mergeCell ref="A47:C47"/>
    <mergeCell ref="E47:F47"/>
    <mergeCell ref="G47:H47"/>
    <mergeCell ref="A48:C48"/>
    <mergeCell ref="E48:F48"/>
    <mergeCell ref="G48:H48"/>
    <mergeCell ref="A45:C45"/>
    <mergeCell ref="E45:F45"/>
    <mergeCell ref="G45:H45"/>
    <mergeCell ref="A46:C46"/>
    <mergeCell ref="E46:F46"/>
    <mergeCell ref="G46:H46"/>
    <mergeCell ref="A43:C43"/>
    <mergeCell ref="E43:F43"/>
    <mergeCell ref="G43:H43"/>
    <mergeCell ref="A44:C44"/>
    <mergeCell ref="E44:F44"/>
    <mergeCell ref="G44:H44"/>
    <mergeCell ref="A41:C41"/>
    <mergeCell ref="E41:F41"/>
    <mergeCell ref="G41:H41"/>
    <mergeCell ref="A42:C42"/>
    <mergeCell ref="E42:F42"/>
    <mergeCell ref="G42:H42"/>
    <mergeCell ref="A39:C40"/>
    <mergeCell ref="D39:F39"/>
    <mergeCell ref="G39:J39"/>
    <mergeCell ref="K39:M39"/>
    <mergeCell ref="N39:P39"/>
    <mergeCell ref="E40:F40"/>
    <mergeCell ref="G40:H40"/>
    <mergeCell ref="A36:B36"/>
    <mergeCell ref="G36:H36"/>
    <mergeCell ref="K36:L36"/>
    <mergeCell ref="M36:N36"/>
    <mergeCell ref="O36:P36"/>
    <mergeCell ref="A38:P38"/>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27:B27"/>
    <mergeCell ref="G27:H27"/>
    <mergeCell ref="K27:L27"/>
    <mergeCell ref="M27:N27"/>
    <mergeCell ref="O27:P27"/>
    <mergeCell ref="G22:H22"/>
    <mergeCell ref="K22:L22"/>
    <mergeCell ref="M22:N22"/>
    <mergeCell ref="O22:P22"/>
    <mergeCell ref="A24:B25"/>
    <mergeCell ref="C24:F24"/>
    <mergeCell ref="G24:H24"/>
    <mergeCell ref="K24:L24"/>
    <mergeCell ref="M24:N24"/>
    <mergeCell ref="O24:P24"/>
    <mergeCell ref="G25:H25"/>
    <mergeCell ref="K25:L25"/>
    <mergeCell ref="M25:N25"/>
    <mergeCell ref="O25:P25"/>
    <mergeCell ref="A18:D18"/>
    <mergeCell ref="G18:H18"/>
    <mergeCell ref="K18:L18"/>
    <mergeCell ref="M18:N18"/>
    <mergeCell ref="O18:P18"/>
    <mergeCell ref="A20:D20"/>
    <mergeCell ref="G20:H20"/>
    <mergeCell ref="K20:L20"/>
    <mergeCell ref="M20:N20"/>
    <mergeCell ref="O20:P20"/>
    <mergeCell ref="G19:H19"/>
    <mergeCell ref="K19:L19"/>
    <mergeCell ref="M19:N19"/>
    <mergeCell ref="O19:P19"/>
    <mergeCell ref="A12:D13"/>
    <mergeCell ref="E12:F12"/>
    <mergeCell ref="G12:H12"/>
    <mergeCell ref="K12:L12"/>
    <mergeCell ref="M12:N12"/>
    <mergeCell ref="O12:P12"/>
    <mergeCell ref="G13:H13"/>
    <mergeCell ref="A17:D17"/>
    <mergeCell ref="G17:H17"/>
    <mergeCell ref="K17:L17"/>
    <mergeCell ref="M17:N17"/>
    <mergeCell ref="O17:P17"/>
    <mergeCell ref="C79:I79"/>
    <mergeCell ref="A78:A82"/>
    <mergeCell ref="C78:I78"/>
    <mergeCell ref="C83:I83"/>
    <mergeCell ref="C80:I80"/>
    <mergeCell ref="A83:A84"/>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s>
  <pageMargins left="0.7" right="0.7" top="0.75" bottom="0.75" header="0.3" footer="0.3"/>
  <pageSetup paperSize="9" scale="67"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P140"/>
  <sheetViews>
    <sheetView topLeftCell="A57" zoomScale="85" zoomScaleNormal="85" workbookViewId="0">
      <selection activeCell="D68" sqref="D68:P68"/>
    </sheetView>
  </sheetViews>
  <sheetFormatPr defaultColWidth="8.33203125" defaultRowHeight="15.6" x14ac:dyDescent="0.3"/>
  <cols>
    <col min="1" max="1" width="10.33203125" style="1" customWidth="1"/>
    <col min="2" max="2" width="12.33203125" style="1" customWidth="1"/>
    <col min="3" max="5" width="8.33203125" style="1" customWidth="1"/>
    <col min="6" max="6" width="10.33203125" style="1" customWidth="1"/>
    <col min="7" max="7" width="7.33203125" style="1" customWidth="1"/>
    <col min="8" max="8" width="8.33203125" style="1" customWidth="1"/>
    <col min="9" max="9" width="13.33203125" style="1" customWidth="1"/>
    <col min="10" max="10" width="13.21875" style="130" customWidth="1"/>
    <col min="11" max="12" width="10.33203125" style="1" customWidth="1"/>
    <col min="13" max="13" width="9.33203125" style="1" customWidth="1"/>
    <col min="14" max="14" width="9.77734375" style="1" customWidth="1"/>
    <col min="15" max="16" width="10" style="1" customWidth="1"/>
    <col min="17" max="16384" width="8.33203125" style="1"/>
  </cols>
  <sheetData>
    <row r="1" spans="1:16" x14ac:dyDescent="0.3">
      <c r="N1" s="1079" t="s">
        <v>68</v>
      </c>
      <c r="O1" s="1079"/>
      <c r="P1" s="1079"/>
    </row>
    <row r="2" spans="1:16" x14ac:dyDescent="0.3">
      <c r="N2" s="4"/>
      <c r="O2" s="4"/>
      <c r="P2" s="4"/>
    </row>
    <row r="3" spans="1:16" x14ac:dyDescent="0.3">
      <c r="N3" s="4"/>
      <c r="O3" s="4"/>
      <c r="P3" s="4"/>
    </row>
    <row r="4" spans="1:16" x14ac:dyDescent="0.3">
      <c r="N4" s="4"/>
      <c r="O4" s="4"/>
      <c r="P4" s="4"/>
    </row>
    <row r="5" spans="1:16" ht="17.399999999999999" x14ac:dyDescent="0.3">
      <c r="E5" s="1080" t="s">
        <v>30</v>
      </c>
      <c r="F5" s="1080"/>
      <c r="G5" s="1080"/>
      <c r="H5" s="1080"/>
      <c r="I5" s="1080"/>
      <c r="J5" s="1080"/>
    </row>
    <row r="6" spans="1:16" ht="17.399999999999999" x14ac:dyDescent="0.3">
      <c r="D6" s="1080" t="s">
        <v>74</v>
      </c>
      <c r="E6" s="1080"/>
      <c r="F6" s="1080"/>
      <c r="G6" s="1080"/>
      <c r="H6" s="1080"/>
      <c r="I6" s="1080"/>
      <c r="J6" s="1080"/>
      <c r="K6" s="1080"/>
      <c r="L6" s="1080"/>
    </row>
    <row r="7" spans="1:16" ht="17.399999999999999" x14ac:dyDescent="0.3">
      <c r="D7" s="13"/>
      <c r="E7" s="13"/>
      <c r="F7" s="13"/>
      <c r="G7" s="13"/>
      <c r="H7" s="13"/>
      <c r="I7" s="13"/>
      <c r="J7" s="134"/>
      <c r="K7" s="13"/>
      <c r="L7" s="13"/>
    </row>
    <row r="8" spans="1:16" x14ac:dyDescent="0.3">
      <c r="P8" s="4" t="s">
        <v>0</v>
      </c>
    </row>
    <row r="9" spans="1:16" ht="23.85" customHeight="1" x14ac:dyDescent="0.3">
      <c r="A9" s="1165" t="s">
        <v>31</v>
      </c>
      <c r="B9" s="1165"/>
      <c r="C9" s="1165"/>
      <c r="D9" s="1165" t="s">
        <v>171</v>
      </c>
      <c r="E9" s="1165"/>
      <c r="F9" s="1165"/>
      <c r="G9" s="1165"/>
      <c r="H9" s="1165"/>
      <c r="I9" s="1165"/>
      <c r="J9" s="1165"/>
      <c r="K9" s="1165"/>
      <c r="L9" s="1165"/>
      <c r="M9" s="1165"/>
      <c r="N9" s="1165"/>
      <c r="O9" s="1165"/>
      <c r="P9" s="11">
        <v>1</v>
      </c>
    </row>
    <row r="10" spans="1:16" ht="23.85" customHeight="1" x14ac:dyDescent="0.3">
      <c r="A10" s="1165" t="s">
        <v>32</v>
      </c>
      <c r="B10" s="1165"/>
      <c r="C10" s="1165"/>
      <c r="D10" s="1630" t="s">
        <v>76</v>
      </c>
      <c r="E10" s="1630"/>
      <c r="F10" s="1630"/>
      <c r="G10" s="1630"/>
      <c r="H10" s="1630"/>
      <c r="I10" s="1630"/>
      <c r="J10" s="1630"/>
      <c r="K10" s="1630"/>
      <c r="L10" s="1630"/>
      <c r="M10" s="1630"/>
      <c r="N10" s="1630"/>
      <c r="O10" s="1630"/>
      <c r="P10" s="18" t="s">
        <v>77</v>
      </c>
    </row>
    <row r="11" spans="1:16" ht="23.85" customHeight="1" x14ac:dyDescent="0.3">
      <c r="A11" s="1165" t="s">
        <v>33</v>
      </c>
      <c r="B11" s="1165"/>
      <c r="C11" s="1165"/>
      <c r="D11" s="1165"/>
      <c r="E11" s="1165"/>
      <c r="F11" s="1165"/>
      <c r="G11" s="1165"/>
      <c r="H11" s="1165"/>
      <c r="I11" s="1165"/>
      <c r="J11" s="1165"/>
      <c r="K11" s="1165"/>
      <c r="L11" s="1165"/>
      <c r="M11" s="1165"/>
      <c r="N11" s="1165"/>
      <c r="O11" s="1165"/>
      <c r="P11" s="11"/>
    </row>
    <row r="12" spans="1:16" ht="23.85" customHeight="1" x14ac:dyDescent="0.3">
      <c r="A12" s="7"/>
      <c r="B12" s="7"/>
      <c r="C12" s="7"/>
      <c r="D12" s="4"/>
      <c r="E12" s="4"/>
      <c r="F12" s="4"/>
      <c r="G12" s="4"/>
      <c r="H12" s="4"/>
      <c r="I12" s="4"/>
      <c r="J12" s="131"/>
      <c r="K12" s="4"/>
      <c r="L12" s="4"/>
      <c r="M12" s="4"/>
      <c r="N12" s="4"/>
      <c r="O12" s="4"/>
      <c r="P12" s="4"/>
    </row>
    <row r="13" spans="1:16" x14ac:dyDescent="0.3">
      <c r="A13" s="1096" t="s">
        <v>34</v>
      </c>
      <c r="B13" s="1098"/>
      <c r="C13" s="1098"/>
      <c r="D13" s="1098"/>
      <c r="E13" s="1098"/>
      <c r="F13" s="1098"/>
      <c r="G13" s="1098"/>
      <c r="H13" s="1098"/>
      <c r="I13" s="1098"/>
      <c r="J13" s="1098"/>
      <c r="K13" s="1098"/>
      <c r="L13" s="1098"/>
      <c r="M13" s="1098"/>
      <c r="N13" s="1098"/>
      <c r="O13" s="1098"/>
      <c r="P13" s="1097"/>
    </row>
    <row r="14" spans="1:16" x14ac:dyDescent="0.3">
      <c r="A14" s="7"/>
      <c r="B14" s="7"/>
      <c r="C14" s="7"/>
      <c r="D14" s="7"/>
      <c r="E14" s="7"/>
      <c r="F14" s="7"/>
      <c r="G14" s="7"/>
      <c r="H14" s="7"/>
      <c r="I14" s="7"/>
      <c r="J14" s="139"/>
      <c r="K14" s="7"/>
      <c r="L14" s="7"/>
      <c r="M14" s="7"/>
      <c r="N14" s="7"/>
      <c r="O14" s="7"/>
      <c r="P14" s="7"/>
    </row>
    <row r="15" spans="1:16" ht="21.6" customHeight="1" x14ac:dyDescent="0.3">
      <c r="A15" s="1121" t="s">
        <v>1</v>
      </c>
      <c r="B15" s="1122"/>
      <c r="C15" s="1122"/>
      <c r="D15" s="1123"/>
      <c r="E15" s="1077" t="s">
        <v>0</v>
      </c>
      <c r="F15" s="1078"/>
      <c r="G15" s="1131">
        <v>2022</v>
      </c>
      <c r="H15" s="1131"/>
      <c r="I15" s="21">
        <v>2023</v>
      </c>
      <c r="J15" s="143">
        <v>2024</v>
      </c>
      <c r="K15" s="1171">
        <v>2025</v>
      </c>
      <c r="L15" s="1171"/>
      <c r="M15" s="1171">
        <v>2026</v>
      </c>
      <c r="N15" s="1171"/>
      <c r="O15" s="1171">
        <v>2027</v>
      </c>
      <c r="P15" s="1171"/>
    </row>
    <row r="16" spans="1:16" ht="23.25" customHeight="1" x14ac:dyDescent="0.3">
      <c r="A16" s="1124"/>
      <c r="B16" s="1125"/>
      <c r="C16" s="1125"/>
      <c r="D16" s="1126"/>
      <c r="E16" s="11" t="s">
        <v>35</v>
      </c>
      <c r="F16" s="14" t="s">
        <v>36</v>
      </c>
      <c r="G16" s="1077" t="s">
        <v>11</v>
      </c>
      <c r="H16" s="1078"/>
      <c r="I16" s="11" t="s">
        <v>11</v>
      </c>
      <c r="J16" s="35" t="s">
        <v>12</v>
      </c>
      <c r="K16" s="1077" t="s">
        <v>13</v>
      </c>
      <c r="L16" s="1078"/>
      <c r="M16" s="1077" t="s">
        <v>14</v>
      </c>
      <c r="N16" s="1078"/>
      <c r="O16" s="1077" t="s">
        <v>14</v>
      </c>
      <c r="P16" s="1078"/>
    </row>
    <row r="17" spans="1:16" ht="23.85" customHeight="1" x14ac:dyDescent="0.3">
      <c r="A17" s="1158" t="s">
        <v>37</v>
      </c>
      <c r="B17" s="1158"/>
      <c r="C17" s="1158"/>
      <c r="D17" s="1158"/>
      <c r="E17" s="11"/>
      <c r="F17" s="11"/>
      <c r="G17" s="1179">
        <f>G18+G19+G20+G21+G22+G23</f>
        <v>59400.2</v>
      </c>
      <c r="H17" s="1179"/>
      <c r="I17" s="22">
        <f>I18+I19+I20+I21+I22+I23</f>
        <v>61717.4</v>
      </c>
      <c r="J17" s="22">
        <f>J18+J19+J20+J21+J22+J23</f>
        <v>64077.7</v>
      </c>
      <c r="K17" s="1168">
        <f>SUM(K18:L23)</f>
        <v>64148.6</v>
      </c>
      <c r="L17" s="1170"/>
      <c r="M17" s="1168">
        <f>SUM(M18:N23)</f>
        <v>68621.3</v>
      </c>
      <c r="N17" s="1170"/>
      <c r="O17" s="1168">
        <f>SUM(O18:P23)</f>
        <v>68621.3</v>
      </c>
      <c r="P17" s="1170"/>
    </row>
    <row r="18" spans="1:16" ht="23.85" customHeight="1" x14ac:dyDescent="0.3">
      <c r="A18" s="1558" t="s">
        <v>79</v>
      </c>
      <c r="B18" s="1454"/>
      <c r="C18" s="1454"/>
      <c r="D18" s="1455"/>
      <c r="E18" s="11"/>
      <c r="F18" s="11">
        <v>21</v>
      </c>
      <c r="G18" s="1172">
        <f>G84</f>
        <v>48494.9</v>
      </c>
      <c r="H18" s="1172"/>
      <c r="I18" s="23">
        <f>I84</f>
        <v>49000.5</v>
      </c>
      <c r="J18" s="23">
        <f>J84</f>
        <v>50834.299999999996</v>
      </c>
      <c r="K18" s="1172">
        <f>SUM(K84)</f>
        <v>49000.5</v>
      </c>
      <c r="L18" s="1172"/>
      <c r="M18" s="1172">
        <f>SUM(M84)</f>
        <v>49000.5</v>
      </c>
      <c r="N18" s="1172"/>
      <c r="O18" s="1172">
        <f>SUM(O84)</f>
        <v>49000.5</v>
      </c>
      <c r="P18" s="1172"/>
    </row>
    <row r="19" spans="1:16" ht="23.85" customHeight="1" x14ac:dyDescent="0.3">
      <c r="A19" s="1558" t="s">
        <v>138</v>
      </c>
      <c r="B19" s="1454"/>
      <c r="C19" s="1454"/>
      <c r="D19" s="1455"/>
      <c r="E19" s="11"/>
      <c r="F19" s="11">
        <v>22</v>
      </c>
      <c r="G19" s="1172">
        <f>G87</f>
        <v>6750</v>
      </c>
      <c r="H19" s="1172"/>
      <c r="I19" s="23">
        <f>I87</f>
        <v>8982.4</v>
      </c>
      <c r="J19" s="23">
        <f>J87</f>
        <v>8270.6</v>
      </c>
      <c r="K19" s="1172">
        <f>K87</f>
        <v>11356.1</v>
      </c>
      <c r="L19" s="1172"/>
      <c r="M19" s="1172">
        <f t="shared" ref="M19" si="0">M87</f>
        <v>13765.8</v>
      </c>
      <c r="N19" s="1172"/>
      <c r="O19" s="1172">
        <f t="shared" ref="O19" si="1">O87</f>
        <v>14215.8</v>
      </c>
      <c r="P19" s="1172"/>
    </row>
    <row r="20" spans="1:16" ht="23.85" customHeight="1" x14ac:dyDescent="0.3">
      <c r="A20" s="1558" t="s">
        <v>155</v>
      </c>
      <c r="B20" s="1454"/>
      <c r="C20" s="1454"/>
      <c r="D20" s="1455"/>
      <c r="E20" s="11"/>
      <c r="F20" s="11">
        <v>27</v>
      </c>
      <c r="G20" s="1172">
        <f>G101</f>
        <v>409.2</v>
      </c>
      <c r="H20" s="1172"/>
      <c r="I20" s="23">
        <f>I101</f>
        <v>872.5</v>
      </c>
      <c r="J20" s="23">
        <f>J101</f>
        <v>250</v>
      </c>
      <c r="K20" s="1172">
        <f>SUM(K101)</f>
        <v>260</v>
      </c>
      <c r="L20" s="1172"/>
      <c r="M20" s="1172">
        <f>SUM(M101)</f>
        <v>260</v>
      </c>
      <c r="N20" s="1172"/>
      <c r="O20" s="1172">
        <f>SUM(O101)</f>
        <v>260</v>
      </c>
      <c r="P20" s="1172"/>
    </row>
    <row r="21" spans="1:16" ht="23.85" customHeight="1" x14ac:dyDescent="0.3">
      <c r="A21" s="1558" t="s">
        <v>82</v>
      </c>
      <c r="B21" s="1454"/>
      <c r="C21" s="1454"/>
      <c r="D21" s="1455"/>
      <c r="E21" s="11"/>
      <c r="F21" s="11">
        <v>28</v>
      </c>
      <c r="G21" s="1172">
        <f>G104</f>
        <v>1235.2</v>
      </c>
      <c r="H21" s="1172"/>
      <c r="I21" s="23">
        <f>I104</f>
        <v>867.59999999999991</v>
      </c>
      <c r="J21" s="23">
        <f>J104</f>
        <v>1407.8</v>
      </c>
      <c r="K21" s="1172">
        <f>SUM(K104)</f>
        <v>717</v>
      </c>
      <c r="L21" s="1172"/>
      <c r="M21" s="1172">
        <f t="shared" ref="M21" si="2">SUM(M104)</f>
        <v>735</v>
      </c>
      <c r="N21" s="1172"/>
      <c r="O21" s="1172">
        <f t="shared" ref="O21" si="3">SUM(O104)</f>
        <v>740</v>
      </c>
      <c r="P21" s="1172"/>
    </row>
    <row r="22" spans="1:16" ht="23.85" customHeight="1" x14ac:dyDescent="0.3">
      <c r="A22" s="1558" t="s">
        <v>83</v>
      </c>
      <c r="B22" s="1454"/>
      <c r="C22" s="1454"/>
      <c r="D22" s="1455"/>
      <c r="E22" s="11"/>
      <c r="F22" s="11">
        <v>31</v>
      </c>
      <c r="G22" s="1172">
        <f>G110</f>
        <v>1754.9</v>
      </c>
      <c r="H22" s="1172"/>
      <c r="I22" s="23">
        <f>I110</f>
        <v>1386.8999999999999</v>
      </c>
      <c r="J22" s="23">
        <f>J110</f>
        <v>2700</v>
      </c>
      <c r="K22" s="1172">
        <f>SUM(K110)</f>
        <v>2150</v>
      </c>
      <c r="L22" s="1172"/>
      <c r="M22" s="1172">
        <f>SUM(M110)</f>
        <v>4200</v>
      </c>
      <c r="N22" s="1172"/>
      <c r="O22" s="1172">
        <f>SUM(O110)</f>
        <v>3730</v>
      </c>
      <c r="P22" s="1172"/>
    </row>
    <row r="23" spans="1:16" ht="23.85" customHeight="1" x14ac:dyDescent="0.3">
      <c r="A23" s="1102" t="s">
        <v>84</v>
      </c>
      <c r="B23" s="1102"/>
      <c r="C23" s="1102"/>
      <c r="D23" s="1102"/>
      <c r="E23" s="11"/>
      <c r="F23" s="11">
        <v>33</v>
      </c>
      <c r="G23" s="1172">
        <f>G117</f>
        <v>756.00000000000011</v>
      </c>
      <c r="H23" s="1172"/>
      <c r="I23" s="23">
        <f>I117</f>
        <v>607.50000000000011</v>
      </c>
      <c r="J23" s="23">
        <f>J117</f>
        <v>615</v>
      </c>
      <c r="K23" s="1172">
        <f>SUM(K117)</f>
        <v>665</v>
      </c>
      <c r="L23" s="1172"/>
      <c r="M23" s="1172">
        <f>SUM(M117)</f>
        <v>660</v>
      </c>
      <c r="N23" s="1172"/>
      <c r="O23" s="1172">
        <f>SUM(O117)</f>
        <v>675</v>
      </c>
      <c r="P23" s="1172"/>
    </row>
    <row r="24" spans="1:16" ht="23.85" customHeight="1" x14ac:dyDescent="0.3">
      <c r="A24" s="1014"/>
      <c r="B24" s="1188"/>
      <c r="C24" s="1188"/>
      <c r="D24" s="1015"/>
      <c r="E24" s="11"/>
      <c r="F24" s="2"/>
      <c r="G24" s="1077"/>
      <c r="H24" s="1078"/>
      <c r="I24" s="4"/>
      <c r="J24" s="131"/>
      <c r="K24" s="4"/>
      <c r="L24" s="4"/>
      <c r="M24" s="4"/>
      <c r="N24" s="4"/>
      <c r="O24" s="4"/>
      <c r="P24" s="4"/>
    </row>
    <row r="25" spans="1:16" ht="18.75" customHeight="1" x14ac:dyDescent="0.3">
      <c r="A25" s="1121" t="s">
        <v>1</v>
      </c>
      <c r="B25" s="1123"/>
      <c r="C25" s="1012" t="s">
        <v>0</v>
      </c>
      <c r="D25" s="1012"/>
      <c r="E25" s="1012"/>
      <c r="F25" s="1012"/>
      <c r="G25" s="1130">
        <v>2022</v>
      </c>
      <c r="H25" s="1130"/>
      <c r="I25" s="11">
        <v>2023</v>
      </c>
      <c r="J25" s="35">
        <v>2024</v>
      </c>
      <c r="K25" s="1012">
        <v>2025</v>
      </c>
      <c r="L25" s="1012"/>
      <c r="M25" s="1012">
        <v>2026</v>
      </c>
      <c r="N25" s="1012"/>
      <c r="O25" s="1012">
        <v>2027</v>
      </c>
      <c r="P25" s="1012"/>
    </row>
    <row r="26" spans="1:16" ht="35.700000000000003" customHeight="1" x14ac:dyDescent="0.3">
      <c r="A26" s="1124"/>
      <c r="B26" s="1126"/>
      <c r="C26" s="11" t="s">
        <v>61</v>
      </c>
      <c r="D26" s="11" t="s">
        <v>62</v>
      </c>
      <c r="E26" s="11" t="s">
        <v>35</v>
      </c>
      <c r="F26" s="14" t="s">
        <v>36</v>
      </c>
      <c r="G26" s="1077" t="s">
        <v>11</v>
      </c>
      <c r="H26" s="1078"/>
      <c r="I26" s="11" t="s">
        <v>11</v>
      </c>
      <c r="J26" s="35" t="s">
        <v>12</v>
      </c>
      <c r="K26" s="1077" t="s">
        <v>13</v>
      </c>
      <c r="L26" s="1078"/>
      <c r="M26" s="1077" t="s">
        <v>14</v>
      </c>
      <c r="N26" s="1078"/>
      <c r="O26" s="1077" t="s">
        <v>14</v>
      </c>
      <c r="P26" s="1078"/>
    </row>
    <row r="27" spans="1:16" ht="43.5" customHeight="1" x14ac:dyDescent="0.3">
      <c r="A27" s="1173" t="s">
        <v>63</v>
      </c>
      <c r="B27" s="1174"/>
      <c r="C27" s="2"/>
      <c r="D27" s="2"/>
      <c r="E27" s="2"/>
      <c r="F27" s="2"/>
      <c r="G27" s="1045">
        <f>G28+G32</f>
        <v>100565.1</v>
      </c>
      <c r="H27" s="1175"/>
      <c r="I27" s="152">
        <f>I28+I32</f>
        <v>103645.09999999999</v>
      </c>
      <c r="J27" s="219">
        <f>J28+J32</f>
        <v>60077.7</v>
      </c>
      <c r="K27" s="1175">
        <f>K28+K32</f>
        <v>60077.7</v>
      </c>
      <c r="L27" s="1175"/>
      <c r="M27" s="1175">
        <f>M28+M32</f>
        <v>60077.7</v>
      </c>
      <c r="N27" s="1175"/>
      <c r="O27" s="1045">
        <f>O28+O32</f>
        <v>60077.7</v>
      </c>
      <c r="P27" s="1175"/>
    </row>
    <row r="28" spans="1:16" ht="32.85" customHeight="1" x14ac:dyDescent="0.3">
      <c r="A28" s="1038" t="s">
        <v>64</v>
      </c>
      <c r="B28" s="1040"/>
      <c r="C28" s="12">
        <v>297</v>
      </c>
      <c r="D28" s="2">
        <v>1</v>
      </c>
      <c r="E28" s="2">
        <v>4</v>
      </c>
      <c r="F28" s="2">
        <v>14</v>
      </c>
      <c r="G28" s="1043">
        <f>K52</f>
        <v>100565.1</v>
      </c>
      <c r="H28" s="1012"/>
      <c r="I28" s="25">
        <f>L52</f>
        <v>103645.09999999999</v>
      </c>
      <c r="J28" s="25">
        <f>M52</f>
        <v>60077.7</v>
      </c>
      <c r="K28" s="1043">
        <f>N52</f>
        <v>60077.7</v>
      </c>
      <c r="L28" s="1012"/>
      <c r="M28" s="1043">
        <f>O52</f>
        <v>60077.7</v>
      </c>
      <c r="N28" s="1012"/>
      <c r="O28" s="1043">
        <f>P52</f>
        <v>60077.7</v>
      </c>
      <c r="P28" s="1012"/>
    </row>
    <row r="29" spans="1:16" ht="18.75" customHeight="1" x14ac:dyDescent="0.3">
      <c r="A29" s="1012"/>
      <c r="B29" s="1012"/>
      <c r="C29" s="12"/>
      <c r="D29" s="2"/>
      <c r="E29" s="2"/>
      <c r="F29" s="2"/>
      <c r="G29" s="1012"/>
      <c r="H29" s="1012"/>
      <c r="I29" s="12"/>
      <c r="J29" s="35"/>
      <c r="K29" s="1012"/>
      <c r="L29" s="1012"/>
      <c r="M29" s="1012"/>
      <c r="N29" s="1012"/>
      <c r="O29" s="1012"/>
      <c r="P29" s="1012"/>
    </row>
    <row r="30" spans="1:16" ht="18.75" customHeight="1" x14ac:dyDescent="0.3">
      <c r="A30" s="1012"/>
      <c r="B30" s="1012"/>
      <c r="C30" s="12"/>
      <c r="D30" s="2"/>
      <c r="E30" s="2"/>
      <c r="F30" s="2"/>
      <c r="G30" s="1012"/>
      <c r="H30" s="1012"/>
      <c r="I30" s="12"/>
      <c r="J30" s="35"/>
      <c r="K30" s="1012"/>
      <c r="L30" s="1012"/>
      <c r="M30" s="1012"/>
      <c r="N30" s="1012"/>
      <c r="O30" s="1012"/>
      <c r="P30" s="1012"/>
    </row>
    <row r="31" spans="1:16" ht="18.75" customHeight="1" x14ac:dyDescent="0.3">
      <c r="A31" s="1012"/>
      <c r="B31" s="1012"/>
      <c r="C31" s="12"/>
      <c r="D31" s="2"/>
      <c r="E31" s="2"/>
      <c r="F31" s="2"/>
      <c r="G31" s="1012"/>
      <c r="H31" s="1012"/>
      <c r="I31" s="12"/>
      <c r="J31" s="35"/>
      <c r="K31" s="1012"/>
      <c r="L31" s="1012"/>
      <c r="M31" s="1012"/>
      <c r="N31" s="1012"/>
      <c r="O31" s="1012"/>
      <c r="P31" s="1012"/>
    </row>
    <row r="32" spans="1:16" ht="32.85" customHeight="1" x14ac:dyDescent="0.3">
      <c r="A32" s="1038" t="s">
        <v>65</v>
      </c>
      <c r="B32" s="1040"/>
      <c r="C32" s="12">
        <v>298</v>
      </c>
      <c r="D32" s="2"/>
      <c r="E32" s="2"/>
      <c r="F32" s="2"/>
      <c r="G32" s="1043"/>
      <c r="H32" s="1043"/>
      <c r="I32" s="25"/>
      <c r="J32" s="12"/>
      <c r="K32" s="1774"/>
      <c r="L32" s="1774"/>
      <c r="M32" s="1012"/>
      <c r="N32" s="1012"/>
      <c r="O32" s="1012"/>
      <c r="P32" s="1012"/>
    </row>
    <row r="33" spans="1:16" ht="28.2" customHeight="1" x14ac:dyDescent="0.3">
      <c r="A33" s="1372"/>
      <c r="B33" s="1373"/>
      <c r="C33" s="12"/>
      <c r="D33" s="2"/>
      <c r="E33" s="2"/>
      <c r="F33" s="2"/>
      <c r="G33" s="1043"/>
      <c r="H33" s="1043"/>
      <c r="I33" s="25"/>
      <c r="J33" s="12"/>
      <c r="K33" s="1014"/>
      <c r="L33" s="1015"/>
      <c r="M33" s="1014"/>
      <c r="N33" s="1015"/>
      <c r="O33" s="1014"/>
      <c r="P33" s="1015"/>
    </row>
    <row r="34" spans="1:16" ht="55.2" customHeight="1" x14ac:dyDescent="0.3">
      <c r="A34" s="1038" t="s">
        <v>66</v>
      </c>
      <c r="B34" s="1040"/>
      <c r="C34" s="12">
        <v>1</v>
      </c>
      <c r="D34" s="2"/>
      <c r="E34" s="2"/>
      <c r="F34" s="2"/>
      <c r="G34" s="1041"/>
      <c r="H34" s="1042"/>
      <c r="I34" s="25"/>
      <c r="J34" s="111">
        <f>J82-M52</f>
        <v>4000</v>
      </c>
      <c r="K34" s="1041">
        <f>K82-N52</f>
        <v>4070.9000000000015</v>
      </c>
      <c r="L34" s="1015"/>
      <c r="M34" s="1041">
        <f>M82-O52</f>
        <v>8543.6000000000058</v>
      </c>
      <c r="N34" s="1015"/>
      <c r="O34" s="1041">
        <f>O82-P52</f>
        <v>8543.6000000000058</v>
      </c>
      <c r="P34" s="1015"/>
    </row>
    <row r="35" spans="1:16" ht="20.85" customHeight="1" x14ac:dyDescent="0.3">
      <c r="A35" s="1014"/>
      <c r="B35" s="1015"/>
      <c r="C35" s="2"/>
      <c r="D35" s="2"/>
      <c r="E35" s="2"/>
      <c r="F35" s="2"/>
      <c r="G35" s="1014"/>
      <c r="H35" s="1015"/>
      <c r="I35" s="12"/>
      <c r="J35" s="35"/>
      <c r="K35" s="1014"/>
      <c r="L35" s="1015"/>
      <c r="M35" s="1014"/>
      <c r="N35" s="1015"/>
      <c r="O35" s="1014"/>
      <c r="P35" s="1015"/>
    </row>
    <row r="36" spans="1:16" ht="20.85" customHeight="1" x14ac:dyDescent="0.3">
      <c r="A36" s="193"/>
      <c r="B36" s="193"/>
      <c r="G36" s="4"/>
      <c r="H36" s="4"/>
      <c r="I36" s="4"/>
      <c r="K36" s="193"/>
      <c r="L36" s="193"/>
      <c r="M36" s="193"/>
      <c r="N36" s="193"/>
      <c r="O36" s="193"/>
      <c r="P36" s="193"/>
    </row>
    <row r="37" spans="1:16" ht="17.55" customHeight="1" x14ac:dyDescent="0.3">
      <c r="A37" s="1127" t="s">
        <v>60</v>
      </c>
      <c r="B37" s="1128"/>
      <c r="C37" s="1128"/>
      <c r="D37" s="1128"/>
      <c r="E37" s="1128"/>
      <c r="F37" s="1128"/>
      <c r="G37" s="1128"/>
      <c r="H37" s="1128"/>
      <c r="I37" s="1128"/>
      <c r="J37" s="1128"/>
      <c r="K37" s="1128"/>
      <c r="L37" s="1128"/>
      <c r="M37" s="1128"/>
      <c r="N37" s="1128"/>
      <c r="O37" s="1128"/>
      <c r="P37" s="1129"/>
    </row>
    <row r="38" spans="1:16" ht="25.2" customHeight="1" x14ac:dyDescent="0.3">
      <c r="A38" s="1130" t="s">
        <v>1</v>
      </c>
      <c r="B38" s="1130"/>
      <c r="C38" s="1130"/>
      <c r="D38" s="1130" t="s">
        <v>0</v>
      </c>
      <c r="E38" s="1130"/>
      <c r="F38" s="1130"/>
      <c r="G38" s="1130" t="s">
        <v>71</v>
      </c>
      <c r="H38" s="1130"/>
      <c r="I38" s="1130"/>
      <c r="J38" s="1130"/>
      <c r="K38" s="1130" t="s">
        <v>69</v>
      </c>
      <c r="L38" s="1130"/>
      <c r="M38" s="1130"/>
      <c r="N38" s="1130" t="s">
        <v>72</v>
      </c>
      <c r="O38" s="1130"/>
      <c r="P38" s="1130"/>
    </row>
    <row r="39" spans="1:16" ht="64.2" customHeight="1" x14ac:dyDescent="0.3">
      <c r="A39" s="1130"/>
      <c r="B39" s="1130"/>
      <c r="C39" s="1130"/>
      <c r="D39" s="11" t="s">
        <v>35</v>
      </c>
      <c r="E39" s="1013" t="s">
        <v>53</v>
      </c>
      <c r="F39" s="1013"/>
      <c r="G39" s="1132" t="s">
        <v>50</v>
      </c>
      <c r="H39" s="1132"/>
      <c r="I39" s="17" t="s">
        <v>51</v>
      </c>
      <c r="J39" s="159" t="s">
        <v>52</v>
      </c>
      <c r="K39" s="17" t="s">
        <v>50</v>
      </c>
      <c r="L39" s="17" t="s">
        <v>51</v>
      </c>
      <c r="M39" s="17" t="s">
        <v>52</v>
      </c>
      <c r="N39" s="17" t="s">
        <v>50</v>
      </c>
      <c r="O39" s="17" t="s">
        <v>51</v>
      </c>
      <c r="P39" s="17" t="s">
        <v>52</v>
      </c>
    </row>
    <row r="40" spans="1:16" ht="20.85" customHeight="1" x14ac:dyDescent="0.3">
      <c r="A40" s="1165" t="s">
        <v>9</v>
      </c>
      <c r="B40" s="1165"/>
      <c r="C40" s="1165"/>
      <c r="D40" s="2"/>
      <c r="E40" s="1130"/>
      <c r="F40" s="1130"/>
      <c r="G40" s="1172">
        <f>G41</f>
        <v>64148.6</v>
      </c>
      <c r="H40" s="1130"/>
      <c r="I40" s="11"/>
      <c r="J40" s="35"/>
      <c r="K40" s="23">
        <f>K41</f>
        <v>68621.3</v>
      </c>
      <c r="L40" s="11"/>
      <c r="M40" s="11"/>
      <c r="N40" s="23">
        <f>N41</f>
        <v>68621.3</v>
      </c>
      <c r="O40" s="11"/>
      <c r="P40" s="11"/>
    </row>
    <row r="41" spans="1:16" s="9" customFormat="1" ht="20.85" customHeight="1" x14ac:dyDescent="0.3">
      <c r="A41" s="1177" t="s">
        <v>54</v>
      </c>
      <c r="B41" s="1177"/>
      <c r="C41" s="1177"/>
      <c r="D41" s="16" t="s">
        <v>58</v>
      </c>
      <c r="E41" s="1178"/>
      <c r="F41" s="1178"/>
      <c r="G41" s="1181">
        <f>K82</f>
        <v>64148.6</v>
      </c>
      <c r="H41" s="1178"/>
      <c r="I41" s="16"/>
      <c r="J41" s="162"/>
      <c r="K41" s="26">
        <f>M82</f>
        <v>68621.3</v>
      </c>
      <c r="L41" s="16"/>
      <c r="M41" s="16"/>
      <c r="N41" s="26">
        <f>O82</f>
        <v>68621.3</v>
      </c>
      <c r="O41" s="16"/>
      <c r="P41" s="16"/>
    </row>
    <row r="42" spans="1:16" s="9" customFormat="1" ht="20.85" customHeight="1" x14ac:dyDescent="0.3">
      <c r="A42" s="1177" t="s">
        <v>55</v>
      </c>
      <c r="B42" s="1177"/>
      <c r="C42" s="1177"/>
      <c r="D42" s="16" t="s">
        <v>59</v>
      </c>
      <c r="E42" s="1178"/>
      <c r="F42" s="1178"/>
      <c r="G42" s="1178"/>
      <c r="H42" s="1178"/>
      <c r="I42" s="16"/>
      <c r="J42" s="162"/>
      <c r="K42" s="16"/>
      <c r="L42" s="16"/>
      <c r="M42" s="16"/>
      <c r="N42" s="26"/>
      <c r="O42" s="16"/>
      <c r="P42" s="16"/>
    </row>
    <row r="43" spans="1:16" ht="20.85" customHeight="1" x14ac:dyDescent="0.3">
      <c r="A43" s="1165"/>
      <c r="B43" s="1165"/>
      <c r="C43" s="1165"/>
      <c r="D43" s="2"/>
      <c r="E43" s="1130"/>
      <c r="F43" s="1130"/>
      <c r="G43" s="1130"/>
      <c r="H43" s="1130"/>
      <c r="I43" s="11"/>
      <c r="J43" s="35"/>
      <c r="K43" s="11"/>
      <c r="L43" s="11"/>
      <c r="M43" s="11"/>
      <c r="N43" s="23"/>
      <c r="O43" s="11"/>
      <c r="P43" s="11"/>
    </row>
    <row r="44" spans="1:16" ht="20.85" customHeight="1" x14ac:dyDescent="0.3">
      <c r="A44" s="1165" t="s">
        <v>9</v>
      </c>
      <c r="B44" s="1165"/>
      <c r="C44" s="1165"/>
      <c r="D44" s="2"/>
      <c r="E44" s="1130">
        <v>2</v>
      </c>
      <c r="F44" s="1130"/>
      <c r="G44" s="1172">
        <f>G40</f>
        <v>64148.6</v>
      </c>
      <c r="H44" s="1130"/>
      <c r="I44" s="11"/>
      <c r="J44" s="35"/>
      <c r="K44" s="23">
        <f>K40</f>
        <v>68621.3</v>
      </c>
      <c r="L44" s="11"/>
      <c r="M44" s="11"/>
      <c r="N44" s="23">
        <f>N40</f>
        <v>68621.3</v>
      </c>
      <c r="O44" s="11"/>
      <c r="P44" s="11"/>
    </row>
    <row r="45" spans="1:16" s="9" customFormat="1" ht="20.85" customHeight="1" x14ac:dyDescent="0.3">
      <c r="A45" s="1177" t="s">
        <v>56</v>
      </c>
      <c r="B45" s="1177"/>
      <c r="C45" s="1177"/>
      <c r="D45" s="8"/>
      <c r="E45" s="1178"/>
      <c r="F45" s="1178"/>
      <c r="G45" s="1181">
        <f>N52</f>
        <v>60077.7</v>
      </c>
      <c r="H45" s="1181"/>
      <c r="I45" s="16"/>
      <c r="J45" s="162"/>
      <c r="K45" s="26">
        <f>O52</f>
        <v>60077.7</v>
      </c>
      <c r="L45" s="16"/>
      <c r="M45" s="16"/>
      <c r="N45" s="26">
        <f>P52</f>
        <v>60077.7</v>
      </c>
      <c r="O45" s="16"/>
      <c r="P45" s="16"/>
    </row>
    <row r="46" spans="1:16" s="9" customFormat="1" ht="20.85" customHeight="1" x14ac:dyDescent="0.3">
      <c r="A46" s="1177" t="s">
        <v>57</v>
      </c>
      <c r="B46" s="1177"/>
      <c r="C46" s="1177"/>
      <c r="D46" s="8"/>
      <c r="E46" s="1178"/>
      <c r="F46" s="1178"/>
      <c r="G46" s="1181">
        <f>G44-G45</f>
        <v>4070.9000000000015</v>
      </c>
      <c r="H46" s="1178"/>
      <c r="I46" s="16"/>
      <c r="J46" s="162"/>
      <c r="K46" s="26">
        <f>K44-K45</f>
        <v>8543.6000000000058</v>
      </c>
      <c r="L46" s="16"/>
      <c r="M46" s="16"/>
      <c r="N46" s="26">
        <f>N44-N45</f>
        <v>8543.6000000000058</v>
      </c>
      <c r="O46" s="16"/>
      <c r="P46" s="16"/>
    </row>
    <row r="47" spans="1:16" ht="20.85" customHeight="1" x14ac:dyDescent="0.3">
      <c r="A47" s="1165"/>
      <c r="B47" s="1165"/>
      <c r="C47" s="1165"/>
      <c r="D47" s="2"/>
      <c r="E47" s="1130"/>
      <c r="F47" s="1130"/>
      <c r="G47" s="1130"/>
      <c r="H47" s="1130"/>
      <c r="I47" s="11"/>
      <c r="J47" s="35"/>
      <c r="K47" s="11"/>
      <c r="L47" s="11"/>
      <c r="M47" s="11"/>
      <c r="N47" s="11"/>
      <c r="O47" s="11"/>
      <c r="P47" s="11"/>
    </row>
    <row r="48" spans="1:16" ht="19.2" customHeight="1" x14ac:dyDescent="0.3"/>
    <row r="49" spans="1:16" ht="16.2" x14ac:dyDescent="0.3">
      <c r="A49" s="1158" t="s">
        <v>2</v>
      </c>
      <c r="B49" s="1158"/>
      <c r="C49" s="1158"/>
      <c r="D49" s="1158"/>
      <c r="E49" s="1158"/>
      <c r="F49" s="1158"/>
      <c r="G49" s="1158"/>
      <c r="H49" s="1158"/>
      <c r="I49" s="1158"/>
      <c r="J49" s="1158"/>
      <c r="K49" s="1158"/>
      <c r="L49" s="1158"/>
      <c r="M49" s="1158"/>
      <c r="N49" s="1158"/>
      <c r="O49" s="1158"/>
      <c r="P49" s="1158"/>
    </row>
    <row r="50" spans="1:16" x14ac:dyDescent="0.3">
      <c r="A50" s="1130" t="s">
        <v>1</v>
      </c>
      <c r="B50" s="1130"/>
      <c r="C50" s="1130" t="s">
        <v>0</v>
      </c>
      <c r="D50" s="1130"/>
      <c r="E50" s="1130"/>
      <c r="F50" s="1130"/>
      <c r="G50" s="1130"/>
      <c r="H50" s="1130"/>
      <c r="I50" s="1121" t="s">
        <v>10</v>
      </c>
      <c r="J50" s="1123"/>
      <c r="K50" s="11">
        <v>2022</v>
      </c>
      <c r="L50" s="11">
        <v>2023</v>
      </c>
      <c r="M50" s="11">
        <v>2024</v>
      </c>
      <c r="N50" s="11">
        <v>2025</v>
      </c>
      <c r="O50" s="11">
        <v>2026</v>
      </c>
      <c r="P50" s="11">
        <v>2027</v>
      </c>
    </row>
    <row r="51" spans="1:16" ht="51.6" customHeight="1" x14ac:dyDescent="0.3">
      <c r="A51" s="1130"/>
      <c r="B51" s="1130"/>
      <c r="C51" s="14" t="s">
        <v>3</v>
      </c>
      <c r="D51" s="14" t="s">
        <v>4</v>
      </c>
      <c r="E51" s="14" t="s">
        <v>5</v>
      </c>
      <c r="F51" s="14" t="s">
        <v>6</v>
      </c>
      <c r="G51" s="14" t="s">
        <v>7</v>
      </c>
      <c r="H51" s="14" t="s">
        <v>8</v>
      </c>
      <c r="I51" s="1124"/>
      <c r="J51" s="1126"/>
      <c r="K51" s="17" t="s">
        <v>11</v>
      </c>
      <c r="L51" s="17" t="s">
        <v>11</v>
      </c>
      <c r="M51" s="17" t="s">
        <v>12</v>
      </c>
      <c r="N51" s="17" t="s">
        <v>13</v>
      </c>
      <c r="O51" s="17" t="s">
        <v>14</v>
      </c>
      <c r="P51" s="17" t="s">
        <v>14</v>
      </c>
    </row>
    <row r="52" spans="1:16" x14ac:dyDescent="0.3">
      <c r="A52" s="1061" t="s">
        <v>425</v>
      </c>
      <c r="B52" s="1063"/>
      <c r="C52" s="27" t="s">
        <v>319</v>
      </c>
      <c r="D52" s="3">
        <v>1</v>
      </c>
      <c r="E52" s="3"/>
      <c r="F52" s="3">
        <v>1</v>
      </c>
      <c r="G52" s="27" t="s">
        <v>426</v>
      </c>
      <c r="H52" s="2"/>
      <c r="I52" s="1182"/>
      <c r="J52" s="1176"/>
      <c r="K52" s="22">
        <f>K53+K54+K55+K56+K57</f>
        <v>100565.1</v>
      </c>
      <c r="L52" s="22">
        <f t="shared" ref="L52:P52" si="4">L53+L54+L55+L56+L57</f>
        <v>103645.09999999999</v>
      </c>
      <c r="M52" s="22">
        <f t="shared" si="4"/>
        <v>60077.7</v>
      </c>
      <c r="N52" s="22">
        <f t="shared" si="4"/>
        <v>60077.7</v>
      </c>
      <c r="O52" s="22">
        <f t="shared" si="4"/>
        <v>60077.7</v>
      </c>
      <c r="P52" s="22">
        <f t="shared" si="4"/>
        <v>60077.7</v>
      </c>
    </row>
    <row r="53" spans="1:16" ht="54" customHeight="1" x14ac:dyDescent="0.3">
      <c r="A53" s="1159" t="s">
        <v>312</v>
      </c>
      <c r="B53" s="1160"/>
      <c r="C53" s="10"/>
      <c r="D53" s="10"/>
      <c r="E53" s="2"/>
      <c r="F53" s="2"/>
      <c r="G53" s="2"/>
      <c r="H53" s="2">
        <v>142310</v>
      </c>
      <c r="I53" s="1781" t="s">
        <v>427</v>
      </c>
      <c r="J53" s="1782"/>
      <c r="K53" s="12">
        <v>13055.7</v>
      </c>
      <c r="L53" s="25">
        <v>15744.9</v>
      </c>
      <c r="M53" s="2">
        <v>59602.7</v>
      </c>
      <c r="N53" s="2">
        <v>59306.2</v>
      </c>
      <c r="O53" s="2">
        <v>59577.7</v>
      </c>
      <c r="P53" s="2">
        <v>59577.7</v>
      </c>
    </row>
    <row r="54" spans="1:16" ht="55.95" customHeight="1" x14ac:dyDescent="0.3">
      <c r="A54" s="1159" t="s">
        <v>312</v>
      </c>
      <c r="B54" s="1160"/>
      <c r="C54" s="10"/>
      <c r="D54" s="10"/>
      <c r="E54" s="2"/>
      <c r="F54" s="2"/>
      <c r="G54" s="2"/>
      <c r="H54" s="2">
        <v>142310</v>
      </c>
      <c r="I54" s="1781" t="s">
        <v>427</v>
      </c>
      <c r="J54" s="1782"/>
      <c r="K54" s="12">
        <v>55444.9</v>
      </c>
      <c r="L54" s="25">
        <v>70040.600000000006</v>
      </c>
      <c r="M54" s="2"/>
      <c r="N54" s="2"/>
      <c r="O54" s="2"/>
      <c r="P54" s="2"/>
    </row>
    <row r="55" spans="1:16" ht="67.8" customHeight="1" x14ac:dyDescent="0.3">
      <c r="A55" s="1159" t="s">
        <v>312</v>
      </c>
      <c r="B55" s="1160"/>
      <c r="C55" s="10"/>
      <c r="D55" s="10"/>
      <c r="E55" s="2"/>
      <c r="F55" s="2"/>
      <c r="G55" s="2"/>
      <c r="H55" s="2">
        <v>142310</v>
      </c>
      <c r="I55" s="1781" t="s">
        <v>428</v>
      </c>
      <c r="J55" s="1782"/>
      <c r="K55" s="12">
        <v>28126.9</v>
      </c>
      <c r="L55" s="25">
        <v>17376.7</v>
      </c>
      <c r="M55" s="2"/>
      <c r="N55" s="2"/>
      <c r="O55" s="2"/>
      <c r="P55" s="2"/>
    </row>
    <row r="56" spans="1:16" ht="47.25" customHeight="1" x14ac:dyDescent="0.3">
      <c r="A56" s="1775" t="s">
        <v>429</v>
      </c>
      <c r="B56" s="1776"/>
      <c r="C56" s="10"/>
      <c r="D56" s="10"/>
      <c r="E56" s="2"/>
      <c r="F56" s="2"/>
      <c r="G56" s="2"/>
      <c r="H56" s="2">
        <v>142320</v>
      </c>
      <c r="I56" s="1777"/>
      <c r="J56" s="1778"/>
      <c r="K56" s="25"/>
      <c r="L56" s="25"/>
      <c r="M56" s="194"/>
      <c r="N56" s="194">
        <v>271.5</v>
      </c>
      <c r="O56" s="194"/>
      <c r="P56" s="194"/>
    </row>
    <row r="57" spans="1:16" ht="64.2" customHeight="1" x14ac:dyDescent="0.3">
      <c r="A57" s="1775" t="s">
        <v>430</v>
      </c>
      <c r="B57" s="1776"/>
      <c r="C57" s="10"/>
      <c r="D57" s="10"/>
      <c r="E57" s="2"/>
      <c r="F57" s="2"/>
      <c r="G57" s="2"/>
      <c r="H57" s="2">
        <v>142391</v>
      </c>
      <c r="I57" s="1777"/>
      <c r="J57" s="1778"/>
      <c r="K57" s="25">
        <v>3937.6</v>
      </c>
      <c r="L57" s="25">
        <v>482.9</v>
      </c>
      <c r="M57" s="194">
        <v>475</v>
      </c>
      <c r="N57" s="194">
        <v>500</v>
      </c>
      <c r="O57" s="194">
        <v>500</v>
      </c>
      <c r="P57" s="194">
        <v>500</v>
      </c>
    </row>
    <row r="58" spans="1:16" x14ac:dyDescent="0.3">
      <c r="A58" s="1014"/>
      <c r="B58" s="1188"/>
    </row>
    <row r="59" spans="1:16" x14ac:dyDescent="0.3">
      <c r="A59" s="1779" t="s">
        <v>15</v>
      </c>
      <c r="B59" s="1779"/>
      <c r="C59" s="1779"/>
      <c r="D59" s="1779"/>
      <c r="E59" s="1779"/>
      <c r="F59" s="1779"/>
      <c r="G59" s="1779"/>
      <c r="H59" s="1779"/>
      <c r="I59" s="1779"/>
      <c r="J59" s="1779"/>
      <c r="K59" s="1779"/>
      <c r="L59" s="1779"/>
      <c r="M59" s="1779"/>
      <c r="N59" s="1779"/>
      <c r="O59" s="1779"/>
      <c r="P59" s="1780"/>
    </row>
    <row r="60" spans="1:16" ht="21.6" customHeight="1" x14ac:dyDescent="0.3">
      <c r="A60" s="1184"/>
      <c r="B60" s="1186"/>
      <c r="C60" s="1184"/>
      <c r="D60" s="1185"/>
      <c r="E60" s="1185"/>
      <c r="F60" s="1185"/>
      <c r="G60" s="1185"/>
      <c r="H60" s="1185"/>
      <c r="I60" s="1185"/>
      <c r="J60" s="1185"/>
      <c r="K60" s="1185"/>
      <c r="L60" s="1185"/>
      <c r="M60" s="1185"/>
      <c r="N60" s="1186"/>
      <c r="O60" s="1187" t="s">
        <v>0</v>
      </c>
      <c r="P60" s="1187"/>
    </row>
    <row r="61" spans="1:16" ht="21.6" customHeight="1" x14ac:dyDescent="0.3">
      <c r="A61" s="1183" t="s">
        <v>16</v>
      </c>
      <c r="B61" s="1183"/>
      <c r="C61" s="1184" t="s">
        <v>425</v>
      </c>
      <c r="D61" s="1185"/>
      <c r="E61" s="1185"/>
      <c r="F61" s="1185"/>
      <c r="G61" s="1185"/>
      <c r="H61" s="1185"/>
      <c r="I61" s="1185"/>
      <c r="J61" s="1185"/>
      <c r="K61" s="1185"/>
      <c r="L61" s="1185"/>
      <c r="M61" s="1185"/>
      <c r="N61" s="1186"/>
      <c r="O61" s="1187">
        <v>454</v>
      </c>
      <c r="P61" s="1187"/>
    </row>
    <row r="62" spans="1:16" ht="21.6" customHeight="1" x14ac:dyDescent="0.3">
      <c r="A62" s="1183" t="s">
        <v>17</v>
      </c>
      <c r="B62" s="1183"/>
      <c r="C62" s="1184" t="s">
        <v>431</v>
      </c>
      <c r="D62" s="1185"/>
      <c r="E62" s="1185"/>
      <c r="F62" s="1185"/>
      <c r="G62" s="1185"/>
      <c r="H62" s="1185"/>
      <c r="I62" s="1185"/>
      <c r="J62" s="1185"/>
      <c r="K62" s="1185"/>
      <c r="L62" s="1185"/>
      <c r="M62" s="1185"/>
      <c r="N62" s="1186"/>
      <c r="O62" s="1187">
        <v>64</v>
      </c>
      <c r="P62" s="1187"/>
    </row>
    <row r="63" spans="1:16" ht="21.6" customHeight="1" x14ac:dyDescent="0.3">
      <c r="A63" s="1183" t="s">
        <v>18</v>
      </c>
      <c r="B63" s="1183"/>
      <c r="C63" s="1184" t="s">
        <v>432</v>
      </c>
      <c r="D63" s="1185"/>
      <c r="E63" s="1185"/>
      <c r="F63" s="1185"/>
      <c r="G63" s="1185"/>
      <c r="H63" s="1185"/>
      <c r="I63" s="1185"/>
      <c r="J63" s="1185"/>
      <c r="K63" s="1185"/>
      <c r="L63" s="1185"/>
      <c r="M63" s="1185"/>
      <c r="N63" s="1186"/>
      <c r="O63" s="1300" t="s">
        <v>433</v>
      </c>
      <c r="P63" s="1300"/>
    </row>
    <row r="64" spans="1:16" x14ac:dyDescent="0.3">
      <c r="A64" s="55"/>
      <c r="B64" s="55"/>
      <c r="C64" s="55"/>
      <c r="D64" s="55"/>
      <c r="E64" s="55"/>
      <c r="F64" s="55"/>
      <c r="G64" s="55"/>
      <c r="H64" s="55"/>
      <c r="I64" s="55"/>
      <c r="J64" s="174"/>
      <c r="K64" s="55"/>
      <c r="L64" s="55"/>
      <c r="M64" s="55"/>
      <c r="N64" s="55"/>
      <c r="O64" s="55"/>
      <c r="P64" s="55"/>
    </row>
    <row r="65" spans="1:16" s="55" customFormat="1" ht="27" customHeight="1" x14ac:dyDescent="0.3">
      <c r="A65" s="1192" t="s">
        <v>19</v>
      </c>
      <c r="B65" s="1192"/>
      <c r="C65" s="1192"/>
      <c r="D65" s="1192"/>
      <c r="E65" s="1192"/>
      <c r="F65" s="1192"/>
      <c r="G65" s="1192"/>
      <c r="H65" s="1192"/>
      <c r="I65" s="1192"/>
      <c r="J65" s="1192"/>
      <c r="K65" s="1192"/>
      <c r="L65" s="1192"/>
      <c r="M65" s="1192"/>
      <c r="N65" s="1192"/>
      <c r="O65" s="1192"/>
      <c r="P65" s="1192"/>
    </row>
    <row r="66" spans="1:16" s="55" customFormat="1" ht="22.8" customHeight="1" x14ac:dyDescent="0.3">
      <c r="A66" s="1793" t="s">
        <v>21</v>
      </c>
      <c r="B66" s="1794"/>
      <c r="C66" s="1795"/>
      <c r="D66" s="1198" t="s">
        <v>434</v>
      </c>
      <c r="E66" s="1198"/>
      <c r="F66" s="1198"/>
      <c r="G66" s="1198"/>
      <c r="H66" s="1198"/>
      <c r="I66" s="1198"/>
      <c r="J66" s="1198"/>
      <c r="K66" s="1198"/>
      <c r="L66" s="1198"/>
      <c r="M66" s="1198"/>
      <c r="N66" s="1198"/>
      <c r="O66" s="1198"/>
      <c r="P66" s="1199"/>
    </row>
    <row r="67" spans="1:16" s="55" customFormat="1" ht="96.45" customHeight="1" x14ac:dyDescent="0.3">
      <c r="A67" s="1796" t="s">
        <v>409</v>
      </c>
      <c r="B67" s="1797"/>
      <c r="C67" s="1798"/>
      <c r="D67" s="1196" t="s">
        <v>435</v>
      </c>
      <c r="E67" s="1198"/>
      <c r="F67" s="1198"/>
      <c r="G67" s="1198"/>
      <c r="H67" s="1198"/>
      <c r="I67" s="1198"/>
      <c r="J67" s="1198"/>
      <c r="K67" s="1198"/>
      <c r="L67" s="1198"/>
      <c r="M67" s="1198"/>
      <c r="N67" s="1198"/>
      <c r="O67" s="1198"/>
      <c r="P67" s="1199"/>
    </row>
    <row r="68" spans="1:16" s="55" customFormat="1" ht="67.8" customHeight="1" x14ac:dyDescent="0.3">
      <c r="A68" s="1799" t="s">
        <v>23</v>
      </c>
      <c r="B68" s="1800"/>
      <c r="C68" s="1801"/>
      <c r="D68" s="1196" t="s">
        <v>436</v>
      </c>
      <c r="E68" s="1196"/>
      <c r="F68" s="1196"/>
      <c r="G68" s="1196"/>
      <c r="H68" s="1196"/>
      <c r="I68" s="1196"/>
      <c r="J68" s="1196"/>
      <c r="K68" s="1196"/>
      <c r="L68" s="1196"/>
      <c r="M68" s="1196"/>
      <c r="N68" s="1196"/>
      <c r="O68" s="1196"/>
      <c r="P68" s="1197"/>
    </row>
    <row r="69" spans="1:16" s="55" customFormat="1" x14ac:dyDescent="0.3">
      <c r="A69" s="195"/>
      <c r="B69" s="195"/>
      <c r="C69" s="195"/>
      <c r="D69" s="195"/>
      <c r="E69" s="195"/>
      <c r="F69" s="195"/>
      <c r="G69" s="195"/>
      <c r="H69" s="195"/>
      <c r="I69" s="195"/>
      <c r="J69" s="694"/>
      <c r="K69" s="195"/>
      <c r="L69" s="195"/>
      <c r="M69" s="195"/>
      <c r="N69" s="195"/>
      <c r="O69" s="195"/>
      <c r="P69" s="195"/>
    </row>
    <row r="70" spans="1:16" s="55" customFormat="1" x14ac:dyDescent="0.3">
      <c r="A70" s="1783" t="s">
        <v>20</v>
      </c>
      <c r="B70" s="1783"/>
      <c r="C70" s="1783"/>
      <c r="D70" s="1783"/>
      <c r="E70" s="1783"/>
      <c r="F70" s="1783"/>
      <c r="G70" s="1783"/>
      <c r="H70" s="1783"/>
      <c r="I70" s="1783"/>
      <c r="J70" s="1783"/>
      <c r="K70" s="1783"/>
      <c r="L70" s="1783"/>
      <c r="M70" s="1783"/>
      <c r="N70" s="1783"/>
      <c r="O70" s="1783"/>
      <c r="P70" s="1783"/>
    </row>
    <row r="71" spans="1:16" s="55" customFormat="1" ht="24" customHeight="1" x14ac:dyDescent="0.3">
      <c r="A71" s="1669" t="s">
        <v>24</v>
      </c>
      <c r="B71" s="1669" t="s">
        <v>0</v>
      </c>
      <c r="C71" s="1784" t="s">
        <v>1</v>
      </c>
      <c r="D71" s="1785"/>
      <c r="E71" s="1785"/>
      <c r="F71" s="1785"/>
      <c r="G71" s="1785"/>
      <c r="H71" s="1785"/>
      <c r="I71" s="1785"/>
      <c r="J71" s="1322" t="s">
        <v>28</v>
      </c>
      <c r="K71" s="196">
        <v>2022</v>
      </c>
      <c r="L71" s="196">
        <v>2023</v>
      </c>
      <c r="M71" s="196">
        <v>2024</v>
      </c>
      <c r="N71" s="196">
        <v>2025</v>
      </c>
      <c r="O71" s="196">
        <v>2026</v>
      </c>
      <c r="P71" s="196">
        <v>2027</v>
      </c>
    </row>
    <row r="72" spans="1:16" s="55" customFormat="1" ht="55.2" customHeight="1" x14ac:dyDescent="0.3">
      <c r="A72" s="1669"/>
      <c r="B72" s="1669"/>
      <c r="C72" s="1786"/>
      <c r="D72" s="1787"/>
      <c r="E72" s="1787"/>
      <c r="F72" s="1787"/>
      <c r="G72" s="1787"/>
      <c r="H72" s="1787"/>
      <c r="I72" s="1787"/>
      <c r="J72" s="1322"/>
      <c r="K72" s="723" t="s">
        <v>11</v>
      </c>
      <c r="L72" s="723" t="s">
        <v>11</v>
      </c>
      <c r="M72" s="723" t="s">
        <v>12</v>
      </c>
      <c r="N72" s="723" t="s">
        <v>13</v>
      </c>
      <c r="O72" s="723" t="s">
        <v>14</v>
      </c>
      <c r="P72" s="723" t="s">
        <v>14</v>
      </c>
    </row>
    <row r="73" spans="1:16" s="55" customFormat="1" ht="44.1" customHeight="1" x14ac:dyDescent="0.3">
      <c r="A73" s="1788" t="s">
        <v>25</v>
      </c>
      <c r="B73" s="220" t="s">
        <v>437</v>
      </c>
      <c r="C73" s="1790" t="s">
        <v>438</v>
      </c>
      <c r="D73" s="1791"/>
      <c r="E73" s="1791"/>
      <c r="F73" s="1791"/>
      <c r="G73" s="1791"/>
      <c r="H73" s="1791"/>
      <c r="I73" s="1792"/>
      <c r="J73" s="176" t="s">
        <v>439</v>
      </c>
      <c r="K73" s="724">
        <v>31</v>
      </c>
      <c r="L73" s="33">
        <v>31</v>
      </c>
      <c r="M73" s="33">
        <v>23</v>
      </c>
      <c r="N73" s="33">
        <v>23</v>
      </c>
      <c r="O73" s="33">
        <v>23</v>
      </c>
      <c r="P73" s="33">
        <v>23</v>
      </c>
    </row>
    <row r="74" spans="1:16" s="55" customFormat="1" ht="42.3" customHeight="1" x14ac:dyDescent="0.3">
      <c r="A74" s="1789"/>
      <c r="B74" s="220" t="s">
        <v>440</v>
      </c>
      <c r="C74" s="1790" t="s">
        <v>441</v>
      </c>
      <c r="D74" s="1791"/>
      <c r="E74" s="1791"/>
      <c r="F74" s="1791"/>
      <c r="G74" s="1791"/>
      <c r="H74" s="1791"/>
      <c r="I74" s="1792"/>
      <c r="J74" s="176" t="s">
        <v>439</v>
      </c>
      <c r="K74" s="724">
        <v>3</v>
      </c>
      <c r="L74" s="33">
        <v>8</v>
      </c>
      <c r="M74" s="33">
        <v>7</v>
      </c>
      <c r="N74" s="33">
        <v>7</v>
      </c>
      <c r="O74" s="33">
        <v>7</v>
      </c>
      <c r="P74" s="33">
        <v>7</v>
      </c>
    </row>
    <row r="75" spans="1:16" s="55" customFormat="1" ht="34.5" customHeight="1" x14ac:dyDescent="0.3">
      <c r="A75" s="1802" t="s">
        <v>26</v>
      </c>
      <c r="B75" s="570" t="s">
        <v>442</v>
      </c>
      <c r="C75" s="1099" t="s">
        <v>443</v>
      </c>
      <c r="D75" s="1100"/>
      <c r="E75" s="1100"/>
      <c r="F75" s="1100"/>
      <c r="G75" s="1100"/>
      <c r="H75" s="1100"/>
      <c r="I75" s="1101"/>
      <c r="J75" s="176" t="s">
        <v>439</v>
      </c>
      <c r="K75" s="724">
        <v>586</v>
      </c>
      <c r="L75" s="33">
        <v>266</v>
      </c>
      <c r="M75" s="33">
        <v>500</v>
      </c>
      <c r="N75" s="33">
        <v>300</v>
      </c>
      <c r="O75" s="33">
        <v>300</v>
      </c>
      <c r="P75" s="33">
        <v>300</v>
      </c>
    </row>
    <row r="76" spans="1:16" s="55" customFormat="1" ht="24" customHeight="1" x14ac:dyDescent="0.3">
      <c r="A76" s="1802"/>
      <c r="B76" s="570" t="s">
        <v>444</v>
      </c>
      <c r="C76" s="1099" t="s">
        <v>445</v>
      </c>
      <c r="D76" s="1100"/>
      <c r="E76" s="1100"/>
      <c r="F76" s="1100"/>
      <c r="G76" s="1100"/>
      <c r="H76" s="1100"/>
      <c r="I76" s="1101"/>
      <c r="J76" s="176" t="s">
        <v>439</v>
      </c>
      <c r="K76" s="724">
        <v>44</v>
      </c>
      <c r="L76" s="33">
        <v>26</v>
      </c>
      <c r="M76" s="33">
        <v>30</v>
      </c>
      <c r="N76" s="33">
        <v>30</v>
      </c>
      <c r="O76" s="33">
        <v>30</v>
      </c>
      <c r="P76" s="33">
        <v>30</v>
      </c>
    </row>
    <row r="77" spans="1:16" s="55" customFormat="1" ht="45.75" customHeight="1" x14ac:dyDescent="0.3">
      <c r="A77" s="725" t="s">
        <v>27</v>
      </c>
      <c r="B77" s="570" t="s">
        <v>446</v>
      </c>
      <c r="C77" s="1099" t="s">
        <v>447</v>
      </c>
      <c r="D77" s="1100"/>
      <c r="E77" s="1100"/>
      <c r="F77" s="1100"/>
      <c r="G77" s="1100"/>
      <c r="H77" s="1100"/>
      <c r="I77" s="1101"/>
      <c r="J77" s="33" t="s">
        <v>448</v>
      </c>
      <c r="K77" s="724">
        <v>4209</v>
      </c>
      <c r="L77" s="33">
        <v>2128</v>
      </c>
      <c r="M77" s="33">
        <v>4000</v>
      </c>
      <c r="N77" s="33">
        <v>2400</v>
      </c>
      <c r="O77" s="33">
        <v>2400</v>
      </c>
      <c r="P77" s="33">
        <v>2400</v>
      </c>
    </row>
    <row r="78" spans="1:16" ht="19.95" customHeight="1" x14ac:dyDescent="0.3">
      <c r="A78" s="55"/>
      <c r="B78" s="55"/>
      <c r="C78" s="55"/>
      <c r="D78" s="55"/>
      <c r="E78" s="55"/>
      <c r="F78" s="55"/>
      <c r="G78" s="55"/>
      <c r="H78" s="55"/>
      <c r="I78" s="55"/>
      <c r="J78" s="174"/>
      <c r="K78" s="55"/>
      <c r="L78" s="55"/>
      <c r="M78" s="55"/>
      <c r="N78" s="55"/>
      <c r="O78" s="55"/>
      <c r="P78" s="55"/>
    </row>
    <row r="79" spans="1:16" ht="16.2" x14ac:dyDescent="0.3">
      <c r="A79" s="1146" t="s">
        <v>29</v>
      </c>
      <c r="B79" s="1147"/>
      <c r="C79" s="1147"/>
      <c r="D79" s="1147"/>
      <c r="E79" s="1147"/>
      <c r="F79" s="1147"/>
      <c r="G79" s="1147"/>
      <c r="H79" s="1147"/>
      <c r="I79" s="1147"/>
      <c r="J79" s="1147"/>
      <c r="K79" s="1147"/>
      <c r="L79" s="1147"/>
      <c r="M79" s="1147"/>
      <c r="N79" s="1147"/>
      <c r="O79" s="1147"/>
      <c r="P79" s="1148"/>
    </row>
    <row r="80" spans="1:16" x14ac:dyDescent="0.3">
      <c r="A80" s="1150" t="s">
        <v>1</v>
      </c>
      <c r="B80" s="1151"/>
      <c r="C80" s="1151"/>
      <c r="D80" s="1152"/>
      <c r="E80" s="1803" t="s">
        <v>0</v>
      </c>
      <c r="F80" s="1804"/>
      <c r="G80" s="1803">
        <v>2022</v>
      </c>
      <c r="H80" s="1804"/>
      <c r="I80" s="32">
        <v>2023</v>
      </c>
      <c r="J80" s="33">
        <v>2024</v>
      </c>
      <c r="K80" s="1805">
        <v>2025</v>
      </c>
      <c r="L80" s="1806"/>
      <c r="M80" s="1805">
        <v>2026</v>
      </c>
      <c r="N80" s="1806"/>
      <c r="O80" s="1187">
        <v>2027</v>
      </c>
      <c r="P80" s="1187"/>
    </row>
    <row r="81" spans="1:16" x14ac:dyDescent="0.3">
      <c r="A81" s="1153"/>
      <c r="B81" s="1154"/>
      <c r="C81" s="1154"/>
      <c r="D81" s="1155"/>
      <c r="E81" s="32" t="s">
        <v>38</v>
      </c>
      <c r="F81" s="118" t="s">
        <v>39</v>
      </c>
      <c r="G81" s="1803" t="s">
        <v>11</v>
      </c>
      <c r="H81" s="1804"/>
      <c r="I81" s="32" t="s">
        <v>11</v>
      </c>
      <c r="J81" s="33" t="s">
        <v>12</v>
      </c>
      <c r="K81" s="1803" t="s">
        <v>13</v>
      </c>
      <c r="L81" s="1804"/>
      <c r="M81" s="1803" t="s">
        <v>14</v>
      </c>
      <c r="N81" s="1804"/>
      <c r="O81" s="1803" t="s">
        <v>14</v>
      </c>
      <c r="P81" s="1804"/>
    </row>
    <row r="82" spans="1:16" x14ac:dyDescent="0.3">
      <c r="A82" s="1807" t="s">
        <v>340</v>
      </c>
      <c r="B82" s="1808"/>
      <c r="C82" s="1808"/>
      <c r="D82" s="1809"/>
      <c r="E82" s="32"/>
      <c r="F82" s="118"/>
      <c r="G82" s="1810">
        <f>G83</f>
        <v>59400.2</v>
      </c>
      <c r="H82" s="1811"/>
      <c r="I82" s="221">
        <f>I83</f>
        <v>61717.4</v>
      </c>
      <c r="J82" s="221">
        <f>J83</f>
        <v>64077.7</v>
      </c>
      <c r="K82" s="1812">
        <f>K83</f>
        <v>64148.6</v>
      </c>
      <c r="L82" s="1813"/>
      <c r="M82" s="1812">
        <f t="shared" ref="M82" si="5">M83</f>
        <v>68621.3</v>
      </c>
      <c r="N82" s="1813"/>
      <c r="O82" s="1812">
        <f t="shared" ref="O82" si="6">O83</f>
        <v>68621.3</v>
      </c>
      <c r="P82" s="1813"/>
    </row>
    <row r="83" spans="1:16" s="197" customFormat="1" ht="23.85" customHeight="1" x14ac:dyDescent="0.3">
      <c r="A83" s="1814" t="s">
        <v>425</v>
      </c>
      <c r="B83" s="1814"/>
      <c r="C83" s="1814"/>
      <c r="D83" s="1814"/>
      <c r="E83" s="222" t="s">
        <v>426</v>
      </c>
      <c r="F83" s="223"/>
      <c r="G83" s="1812">
        <f>G84+G87+G101+G104+G110+G117</f>
        <v>59400.2</v>
      </c>
      <c r="H83" s="1813"/>
      <c r="I83" s="224">
        <f>I84+I87+I101+I104+I110+I117</f>
        <v>61717.4</v>
      </c>
      <c r="J83" s="224">
        <f>J84+J87+J101+J104+J110+J117</f>
        <v>64077.7</v>
      </c>
      <c r="K83" s="1812">
        <f>SUM(K84+K87+K101+K104+K110+K117)</f>
        <v>64148.6</v>
      </c>
      <c r="L83" s="1813"/>
      <c r="M83" s="1812">
        <f>SUM(M84+M87+M101+M104+M110+M117)</f>
        <v>68621.3</v>
      </c>
      <c r="N83" s="1813"/>
      <c r="O83" s="1812">
        <f>SUM(O84+O87+O101+O104+O110+O117)</f>
        <v>68621.3</v>
      </c>
      <c r="P83" s="1813"/>
    </row>
    <row r="84" spans="1:16" s="197" customFormat="1" ht="23.85" customHeight="1" x14ac:dyDescent="0.3">
      <c r="A84" s="1671" t="s">
        <v>79</v>
      </c>
      <c r="B84" s="1463"/>
      <c r="C84" s="1463"/>
      <c r="D84" s="1464"/>
      <c r="E84" s="43"/>
      <c r="F84" s="43">
        <v>21</v>
      </c>
      <c r="G84" s="1508">
        <f>G85+G86</f>
        <v>48494.9</v>
      </c>
      <c r="H84" s="1509"/>
      <c r="I84" s="152">
        <f>I85+I86</f>
        <v>49000.5</v>
      </c>
      <c r="J84" s="152">
        <f>J85+J86</f>
        <v>50834.299999999996</v>
      </c>
      <c r="K84" s="1815">
        <f>K85+K86</f>
        <v>49000.5</v>
      </c>
      <c r="L84" s="1815"/>
      <c r="M84" s="1815">
        <f>M85+M86</f>
        <v>49000.5</v>
      </c>
      <c r="N84" s="1815"/>
      <c r="O84" s="1815">
        <f>O85+O86</f>
        <v>49000.5</v>
      </c>
      <c r="P84" s="1815"/>
    </row>
    <row r="85" spans="1:16" ht="24.75" customHeight="1" x14ac:dyDescent="0.3">
      <c r="A85" s="1816" t="s">
        <v>199</v>
      </c>
      <c r="B85" s="1816"/>
      <c r="C85" s="1816"/>
      <c r="D85" s="1816"/>
      <c r="E85" s="35"/>
      <c r="F85" s="144">
        <v>211180</v>
      </c>
      <c r="G85" s="1513">
        <v>37499.4</v>
      </c>
      <c r="H85" s="1514"/>
      <c r="I85" s="225">
        <v>37941.1</v>
      </c>
      <c r="J85" s="225">
        <v>39406.199999999997</v>
      </c>
      <c r="K85" s="1485">
        <v>37985</v>
      </c>
      <c r="L85" s="1486"/>
      <c r="M85" s="1485">
        <v>37985</v>
      </c>
      <c r="N85" s="1486"/>
      <c r="O85" s="1485">
        <v>37985</v>
      </c>
      <c r="P85" s="1486"/>
    </row>
    <row r="86" spans="1:16" ht="30.3" customHeight="1" x14ac:dyDescent="0.3">
      <c r="A86" s="1674" t="s">
        <v>201</v>
      </c>
      <c r="B86" s="1604"/>
      <c r="C86" s="1604"/>
      <c r="D86" s="1512"/>
      <c r="E86" s="35"/>
      <c r="F86" s="144">
        <v>212100</v>
      </c>
      <c r="G86" s="1817">
        <v>10995.5</v>
      </c>
      <c r="H86" s="1817"/>
      <c r="I86" s="111">
        <v>11059.4</v>
      </c>
      <c r="J86" s="226">
        <v>11428.1</v>
      </c>
      <c r="K86" s="1043">
        <v>11015.5</v>
      </c>
      <c r="L86" s="1043"/>
      <c r="M86" s="1043">
        <v>11015.5</v>
      </c>
      <c r="N86" s="1043"/>
      <c r="O86" s="1043">
        <v>11015.5</v>
      </c>
      <c r="P86" s="1043"/>
    </row>
    <row r="87" spans="1:16" s="197" customFormat="1" ht="22.95" customHeight="1" x14ac:dyDescent="0.3">
      <c r="A87" s="1685" t="s">
        <v>138</v>
      </c>
      <c r="B87" s="1685"/>
      <c r="C87" s="1685"/>
      <c r="D87" s="1685"/>
      <c r="E87" s="43"/>
      <c r="F87" s="43">
        <v>22</v>
      </c>
      <c r="G87" s="1508">
        <f>SUM(G88:H100)</f>
        <v>6750</v>
      </c>
      <c r="H87" s="1509"/>
      <c r="I87" s="152">
        <f>I88+I89+I90+I91+I92+I93+I94+I95+I96+I97+I98+I99+I100</f>
        <v>8982.4</v>
      </c>
      <c r="J87" s="152">
        <f>J88+J89+J90+J91+J92+J93+J94+J95+J96+J97+J98+J99+J100</f>
        <v>8270.6</v>
      </c>
      <c r="K87" s="1508">
        <f>SUM(K88+K89+K90+K91+K92+K93+K94+K95+K96+K97+K98+K99+K100)</f>
        <v>11356.1</v>
      </c>
      <c r="L87" s="1509"/>
      <c r="M87" s="1508">
        <f>SUM(M88+M89+M90+M91+M92+M93+M94+M95+M96+M97+M98+M99+M100)</f>
        <v>13765.8</v>
      </c>
      <c r="N87" s="1509"/>
      <c r="O87" s="1508">
        <f>SUM(O88+O89+O90+O91+O92+O93+O94+O95+O96+O97+O98+O99+O100)</f>
        <v>14215.8</v>
      </c>
      <c r="P87" s="1509"/>
    </row>
    <row r="88" spans="1:16" ht="22.95" customHeight="1" x14ac:dyDescent="0.3">
      <c r="A88" s="1102" t="s">
        <v>142</v>
      </c>
      <c r="B88" s="1102"/>
      <c r="C88" s="1102"/>
      <c r="D88" s="1102"/>
      <c r="E88" s="35"/>
      <c r="F88" s="181" t="s">
        <v>341</v>
      </c>
      <c r="G88" s="1513">
        <v>460.6</v>
      </c>
      <c r="H88" s="1514"/>
      <c r="I88" s="227">
        <v>497.1</v>
      </c>
      <c r="J88" s="227">
        <v>405.5</v>
      </c>
      <c r="K88" s="1513">
        <v>650</v>
      </c>
      <c r="L88" s="1514"/>
      <c r="M88" s="1513">
        <v>850</v>
      </c>
      <c r="N88" s="1514"/>
      <c r="O88" s="1513">
        <v>900</v>
      </c>
      <c r="P88" s="1514"/>
    </row>
    <row r="89" spans="1:16" ht="22.95" customHeight="1" x14ac:dyDescent="0.3">
      <c r="A89" s="1102" t="s">
        <v>143</v>
      </c>
      <c r="B89" s="1102"/>
      <c r="C89" s="1102"/>
      <c r="D89" s="1102"/>
      <c r="E89" s="35"/>
      <c r="F89" s="181">
        <v>222220</v>
      </c>
      <c r="G89" s="1817">
        <v>25.3</v>
      </c>
      <c r="H89" s="1817"/>
      <c r="I89" s="227">
        <v>21.6</v>
      </c>
      <c r="J89" s="227">
        <v>25.1</v>
      </c>
      <c r="K89" s="1513">
        <v>30</v>
      </c>
      <c r="L89" s="1514"/>
      <c r="M89" s="1513">
        <v>40</v>
      </c>
      <c r="N89" s="1514"/>
      <c r="O89" s="1513">
        <v>40</v>
      </c>
      <c r="P89" s="1514"/>
    </row>
    <row r="90" spans="1:16" ht="22.95" customHeight="1" x14ac:dyDescent="0.3">
      <c r="A90" s="1677" t="s">
        <v>144</v>
      </c>
      <c r="B90" s="1606"/>
      <c r="C90" s="1606"/>
      <c r="D90" s="1607"/>
      <c r="E90" s="35"/>
      <c r="F90" s="181" t="s">
        <v>342</v>
      </c>
      <c r="G90" s="1817">
        <v>2002.6</v>
      </c>
      <c r="H90" s="1817"/>
      <c r="I90" s="228">
        <v>2585.6</v>
      </c>
      <c r="J90" s="227">
        <v>2700</v>
      </c>
      <c r="K90" s="1513">
        <v>3000</v>
      </c>
      <c r="L90" s="1514"/>
      <c r="M90" s="1513">
        <v>3000</v>
      </c>
      <c r="N90" s="1514"/>
      <c r="O90" s="1513">
        <v>3000</v>
      </c>
      <c r="P90" s="1514"/>
    </row>
    <row r="91" spans="1:16" ht="22.95" customHeight="1" x14ac:dyDescent="0.3">
      <c r="A91" s="1678" t="s">
        <v>145</v>
      </c>
      <c r="B91" s="1609"/>
      <c r="C91" s="1609"/>
      <c r="D91" s="1610"/>
      <c r="E91" s="35"/>
      <c r="F91" s="181" t="s">
        <v>343</v>
      </c>
      <c r="G91" s="1817">
        <v>473.7</v>
      </c>
      <c r="H91" s="1817"/>
      <c r="I91" s="227">
        <v>697.3</v>
      </c>
      <c r="J91" s="227">
        <v>700</v>
      </c>
      <c r="K91" s="1513">
        <v>700</v>
      </c>
      <c r="L91" s="1514"/>
      <c r="M91" s="1513">
        <v>750</v>
      </c>
      <c r="N91" s="1514"/>
      <c r="O91" s="1513">
        <v>750</v>
      </c>
      <c r="P91" s="1514"/>
    </row>
    <row r="92" spans="1:16" ht="22.95" customHeight="1" x14ac:dyDescent="0.3">
      <c r="A92" s="1102" t="s">
        <v>146</v>
      </c>
      <c r="B92" s="1102"/>
      <c r="C92" s="1102"/>
      <c r="D92" s="1102"/>
      <c r="E92" s="35"/>
      <c r="F92" s="181" t="s">
        <v>344</v>
      </c>
      <c r="G92" s="1513">
        <v>72.599999999999994</v>
      </c>
      <c r="H92" s="1514"/>
      <c r="I92" s="227">
        <v>129</v>
      </c>
      <c r="J92" s="227">
        <v>100</v>
      </c>
      <c r="K92" s="1513">
        <v>100</v>
      </c>
      <c r="L92" s="1514"/>
      <c r="M92" s="1513">
        <v>100</v>
      </c>
      <c r="N92" s="1514"/>
      <c r="O92" s="1513">
        <v>100</v>
      </c>
      <c r="P92" s="1514"/>
    </row>
    <row r="93" spans="1:16" ht="22.95" customHeight="1" x14ac:dyDescent="0.3">
      <c r="A93" s="1102" t="s">
        <v>345</v>
      </c>
      <c r="B93" s="1102"/>
      <c r="C93" s="1102"/>
      <c r="D93" s="1102"/>
      <c r="E93" s="35"/>
      <c r="F93" s="181" t="s">
        <v>346</v>
      </c>
      <c r="G93" s="1817">
        <v>1784.9</v>
      </c>
      <c r="H93" s="1817"/>
      <c r="I93" s="228">
        <v>2704.6</v>
      </c>
      <c r="J93" s="227">
        <v>2000</v>
      </c>
      <c r="K93" s="1513">
        <v>3000</v>
      </c>
      <c r="L93" s="1514"/>
      <c r="M93" s="1513">
        <v>4000</v>
      </c>
      <c r="N93" s="1514"/>
      <c r="O93" s="1513">
        <v>4400</v>
      </c>
      <c r="P93" s="1514"/>
    </row>
    <row r="94" spans="1:16" ht="22.95" customHeight="1" x14ac:dyDescent="0.3">
      <c r="A94" s="1102" t="s">
        <v>348</v>
      </c>
      <c r="B94" s="1102"/>
      <c r="C94" s="1102"/>
      <c r="D94" s="1102"/>
      <c r="E94" s="35"/>
      <c r="F94" s="181" t="s">
        <v>349</v>
      </c>
      <c r="G94" s="1817">
        <v>1552.3</v>
      </c>
      <c r="H94" s="1817"/>
      <c r="I94" s="227">
        <v>1708.3</v>
      </c>
      <c r="J94" s="227">
        <v>2000</v>
      </c>
      <c r="K94" s="1513">
        <v>2000</v>
      </c>
      <c r="L94" s="1514"/>
      <c r="M94" s="1513">
        <v>2500</v>
      </c>
      <c r="N94" s="1514"/>
      <c r="O94" s="1513">
        <v>2500</v>
      </c>
      <c r="P94" s="1514"/>
    </row>
    <row r="95" spans="1:16" ht="22.95" customHeight="1" x14ac:dyDescent="0.3">
      <c r="A95" s="1558" t="s">
        <v>449</v>
      </c>
      <c r="B95" s="1454"/>
      <c r="C95" s="1454"/>
      <c r="D95" s="1455"/>
      <c r="E95" s="35"/>
      <c r="F95" s="181">
        <v>222810</v>
      </c>
      <c r="G95" s="1817">
        <v>12</v>
      </c>
      <c r="H95" s="1817"/>
      <c r="I95" s="227">
        <v>6.6</v>
      </c>
      <c r="J95" s="227">
        <v>15</v>
      </c>
      <c r="K95" s="1513">
        <v>10.1</v>
      </c>
      <c r="L95" s="1514"/>
      <c r="M95" s="1513">
        <v>10.8</v>
      </c>
      <c r="N95" s="1514"/>
      <c r="O95" s="1513">
        <v>10.8</v>
      </c>
      <c r="P95" s="1514"/>
    </row>
    <row r="96" spans="1:16" s="198" customFormat="1" ht="22.95" customHeight="1" x14ac:dyDescent="0.3">
      <c r="A96" s="1102" t="s">
        <v>210</v>
      </c>
      <c r="B96" s="1102"/>
      <c r="C96" s="1102"/>
      <c r="D96" s="1102"/>
      <c r="E96" s="35"/>
      <c r="F96" s="181">
        <v>222920</v>
      </c>
      <c r="G96" s="1817">
        <v>63.2</v>
      </c>
      <c r="H96" s="1817"/>
      <c r="I96" s="227">
        <v>389.3</v>
      </c>
      <c r="J96" s="227">
        <v>50</v>
      </c>
      <c r="K96" s="1513">
        <v>150</v>
      </c>
      <c r="L96" s="1514"/>
      <c r="M96" s="1513">
        <v>500</v>
      </c>
      <c r="N96" s="1514"/>
      <c r="O96" s="1513">
        <v>500</v>
      </c>
      <c r="P96" s="1514"/>
    </row>
    <row r="97" spans="1:16" ht="22.95" customHeight="1" x14ac:dyDescent="0.3">
      <c r="A97" s="1102" t="s">
        <v>150</v>
      </c>
      <c r="B97" s="1102"/>
      <c r="C97" s="1102"/>
      <c r="D97" s="1102"/>
      <c r="E97" s="35"/>
      <c r="F97" s="181">
        <v>222940</v>
      </c>
      <c r="G97" s="1817">
        <v>6</v>
      </c>
      <c r="H97" s="1817"/>
      <c r="I97" s="227">
        <v>0.5</v>
      </c>
      <c r="J97" s="227"/>
      <c r="K97" s="1513"/>
      <c r="L97" s="1514"/>
      <c r="M97" s="1513"/>
      <c r="N97" s="1514"/>
      <c r="O97" s="1513"/>
      <c r="P97" s="1514"/>
    </row>
    <row r="98" spans="1:16" ht="22.95" customHeight="1" x14ac:dyDescent="0.3">
      <c r="A98" s="1102" t="s">
        <v>150</v>
      </c>
      <c r="B98" s="1102"/>
      <c r="C98" s="1102"/>
      <c r="D98" s="1102"/>
      <c r="E98" s="35"/>
      <c r="F98" s="181">
        <v>222960</v>
      </c>
      <c r="G98" s="1817">
        <v>5.0999999999999996</v>
      </c>
      <c r="H98" s="1817"/>
      <c r="I98" s="227"/>
      <c r="J98" s="227"/>
      <c r="K98" s="1513"/>
      <c r="L98" s="1514"/>
      <c r="M98" s="1513"/>
      <c r="N98" s="1514"/>
      <c r="O98" s="1513"/>
      <c r="P98" s="1514"/>
    </row>
    <row r="99" spans="1:16" ht="22.95" customHeight="1" x14ac:dyDescent="0.3">
      <c r="A99" s="1102" t="s">
        <v>211</v>
      </c>
      <c r="B99" s="1102"/>
      <c r="C99" s="1102"/>
      <c r="D99" s="1102"/>
      <c r="E99" s="35"/>
      <c r="F99" s="181">
        <v>222980</v>
      </c>
      <c r="G99" s="1817">
        <v>22.4</v>
      </c>
      <c r="H99" s="1817"/>
      <c r="I99" s="227">
        <v>10.8</v>
      </c>
      <c r="J99" s="227">
        <v>25</v>
      </c>
      <c r="K99" s="1513">
        <v>16</v>
      </c>
      <c r="L99" s="1514"/>
      <c r="M99" s="1513">
        <v>15</v>
      </c>
      <c r="N99" s="1514"/>
      <c r="O99" s="1513">
        <v>15</v>
      </c>
      <c r="P99" s="1514"/>
    </row>
    <row r="100" spans="1:16" ht="22.95" customHeight="1" x14ac:dyDescent="0.3">
      <c r="A100" s="1102" t="s">
        <v>351</v>
      </c>
      <c r="B100" s="1102"/>
      <c r="C100" s="1102"/>
      <c r="D100" s="1102"/>
      <c r="E100" s="35"/>
      <c r="F100" s="181" t="s">
        <v>352</v>
      </c>
      <c r="G100" s="1817">
        <v>269.3</v>
      </c>
      <c r="H100" s="1817"/>
      <c r="I100" s="228">
        <v>231.7</v>
      </c>
      <c r="J100" s="227">
        <v>250</v>
      </c>
      <c r="K100" s="1513">
        <v>1700</v>
      </c>
      <c r="L100" s="1514"/>
      <c r="M100" s="1513">
        <v>2000</v>
      </c>
      <c r="N100" s="1514"/>
      <c r="O100" s="1513">
        <v>2000</v>
      </c>
      <c r="P100" s="1514"/>
    </row>
    <row r="101" spans="1:16" s="197" customFormat="1" ht="24" customHeight="1" x14ac:dyDescent="0.3">
      <c r="A101" s="1671" t="s">
        <v>155</v>
      </c>
      <c r="B101" s="1463"/>
      <c r="C101" s="1463"/>
      <c r="D101" s="1464"/>
      <c r="E101" s="43"/>
      <c r="F101" s="43">
        <v>27</v>
      </c>
      <c r="G101" s="1815">
        <f>G102+G103</f>
        <v>409.2</v>
      </c>
      <c r="H101" s="1815"/>
      <c r="I101" s="152">
        <f>I102+I103</f>
        <v>872.5</v>
      </c>
      <c r="J101" s="152">
        <f>J102+J103</f>
        <v>250</v>
      </c>
      <c r="K101" s="1815">
        <f>K102+K103</f>
        <v>260</v>
      </c>
      <c r="L101" s="1815"/>
      <c r="M101" s="1815">
        <f>M102+M103</f>
        <v>260</v>
      </c>
      <c r="N101" s="1815"/>
      <c r="O101" s="1815">
        <f>O102+O103</f>
        <v>260</v>
      </c>
      <c r="P101" s="1815"/>
    </row>
    <row r="102" spans="1:16" s="197" customFormat="1" ht="28.5" customHeight="1" x14ac:dyDescent="0.3">
      <c r="A102" s="1214" t="s">
        <v>214</v>
      </c>
      <c r="B102" s="1214"/>
      <c r="C102" s="1214"/>
      <c r="D102" s="1214"/>
      <c r="E102" s="43"/>
      <c r="F102" s="35">
        <v>273200</v>
      </c>
      <c r="G102" s="1817">
        <v>204</v>
      </c>
      <c r="H102" s="1817"/>
      <c r="I102" s="25">
        <v>672.1</v>
      </c>
      <c r="J102" s="25">
        <v>30</v>
      </c>
      <c r="K102" s="1817">
        <v>60</v>
      </c>
      <c r="L102" s="1817"/>
      <c r="M102" s="1817">
        <v>60</v>
      </c>
      <c r="N102" s="1817"/>
      <c r="O102" s="1817">
        <v>60</v>
      </c>
      <c r="P102" s="1817"/>
    </row>
    <row r="103" spans="1:16" ht="46.5" customHeight="1" x14ac:dyDescent="0.3">
      <c r="A103" s="1682" t="s">
        <v>215</v>
      </c>
      <c r="B103" s="1682"/>
      <c r="C103" s="1682"/>
      <c r="D103" s="1682"/>
      <c r="E103" s="35"/>
      <c r="F103" s="144">
        <v>273500</v>
      </c>
      <c r="G103" s="1817">
        <v>205.2</v>
      </c>
      <c r="H103" s="1817"/>
      <c r="I103" s="227">
        <v>200.4</v>
      </c>
      <c r="J103" s="227">
        <v>220</v>
      </c>
      <c r="K103" s="1817">
        <v>200</v>
      </c>
      <c r="L103" s="1817"/>
      <c r="M103" s="1817">
        <v>200</v>
      </c>
      <c r="N103" s="1817"/>
      <c r="O103" s="1817">
        <v>200</v>
      </c>
      <c r="P103" s="1817"/>
    </row>
    <row r="104" spans="1:16" s="204" customFormat="1" ht="22.95" customHeight="1" x14ac:dyDescent="0.3">
      <c r="A104" s="1671" t="s">
        <v>82</v>
      </c>
      <c r="B104" s="1463"/>
      <c r="C104" s="1463"/>
      <c r="D104" s="1464"/>
      <c r="E104" s="43"/>
      <c r="F104" s="187">
        <v>28</v>
      </c>
      <c r="G104" s="1815">
        <f>G105+G106+G107+G108+G109</f>
        <v>1235.2</v>
      </c>
      <c r="H104" s="1815"/>
      <c r="I104" s="152">
        <f>I105+I106+I107+I108+I109</f>
        <v>867.59999999999991</v>
      </c>
      <c r="J104" s="152">
        <f>J105+J106+J107+J108+J109</f>
        <v>1407.8</v>
      </c>
      <c r="K104" s="1815">
        <f>K105+K106+K107+K108+K109</f>
        <v>717</v>
      </c>
      <c r="L104" s="1815"/>
      <c r="M104" s="1815">
        <f t="shared" ref="M104" si="7">M105+M106+M107+M108+M109</f>
        <v>735</v>
      </c>
      <c r="N104" s="1815"/>
      <c r="O104" s="1815">
        <f t="shared" ref="O104" si="8">O105+O106+O107+O108+O109</f>
        <v>740</v>
      </c>
      <c r="P104" s="1815"/>
    </row>
    <row r="105" spans="1:16" s="204" customFormat="1" ht="22.95" customHeight="1" x14ac:dyDescent="0.3">
      <c r="A105" s="1102" t="s">
        <v>389</v>
      </c>
      <c r="B105" s="1102"/>
      <c r="C105" s="1102"/>
      <c r="D105" s="1102"/>
      <c r="E105" s="43"/>
      <c r="F105" s="229">
        <v>281110</v>
      </c>
      <c r="G105" s="1817">
        <v>685.9</v>
      </c>
      <c r="H105" s="1817"/>
      <c r="I105" s="227">
        <v>682.3</v>
      </c>
      <c r="J105" s="227">
        <v>745.8</v>
      </c>
      <c r="K105" s="1817">
        <v>707</v>
      </c>
      <c r="L105" s="1817"/>
      <c r="M105" s="1817">
        <v>725</v>
      </c>
      <c r="N105" s="1817"/>
      <c r="O105" s="1817">
        <v>730</v>
      </c>
      <c r="P105" s="1817"/>
    </row>
    <row r="106" spans="1:16" s="204" customFormat="1" ht="22.95" customHeight="1" x14ac:dyDescent="0.3">
      <c r="A106" s="1102" t="s">
        <v>450</v>
      </c>
      <c r="B106" s="1102"/>
      <c r="C106" s="1102"/>
      <c r="D106" s="1102"/>
      <c r="E106" s="43"/>
      <c r="F106" s="229">
        <v>281230</v>
      </c>
      <c r="G106" s="1817"/>
      <c r="H106" s="1817"/>
      <c r="I106" s="227"/>
      <c r="J106" s="227">
        <v>252</v>
      </c>
      <c r="K106" s="1817"/>
      <c r="L106" s="1817"/>
      <c r="M106" s="1817"/>
      <c r="N106" s="1817"/>
      <c r="O106" s="1817"/>
      <c r="P106" s="1817"/>
    </row>
    <row r="107" spans="1:16" s="204" customFormat="1" ht="33" customHeight="1" x14ac:dyDescent="0.3">
      <c r="A107" s="1109" t="s">
        <v>159</v>
      </c>
      <c r="B107" s="1110"/>
      <c r="C107" s="1110"/>
      <c r="D107" s="1111"/>
      <c r="E107" s="43"/>
      <c r="F107" s="205">
        <v>281361</v>
      </c>
      <c r="G107" s="1817">
        <v>460.6</v>
      </c>
      <c r="H107" s="1817"/>
      <c r="I107" s="227"/>
      <c r="J107" s="227"/>
      <c r="K107" s="1817"/>
      <c r="L107" s="1817"/>
      <c r="M107" s="1817"/>
      <c r="N107" s="1817"/>
      <c r="O107" s="1817"/>
      <c r="P107" s="1817"/>
    </row>
    <row r="108" spans="1:16" ht="22.95" customHeight="1" x14ac:dyDescent="0.3">
      <c r="A108" s="1102" t="s">
        <v>354</v>
      </c>
      <c r="B108" s="1102"/>
      <c r="C108" s="1102"/>
      <c r="D108" s="1102"/>
      <c r="E108" s="35"/>
      <c r="F108" s="190">
        <v>281400</v>
      </c>
      <c r="G108" s="1817"/>
      <c r="H108" s="1817"/>
      <c r="I108" s="227">
        <v>16.899999999999999</v>
      </c>
      <c r="J108" s="227">
        <v>10</v>
      </c>
      <c r="K108" s="1817">
        <v>10</v>
      </c>
      <c r="L108" s="1817"/>
      <c r="M108" s="1817">
        <v>10</v>
      </c>
      <c r="N108" s="1817"/>
      <c r="O108" s="1817">
        <v>10</v>
      </c>
      <c r="P108" s="1817"/>
    </row>
    <row r="109" spans="1:16" ht="32.25" customHeight="1" x14ac:dyDescent="0.3">
      <c r="A109" s="1682" t="s">
        <v>451</v>
      </c>
      <c r="B109" s="1682"/>
      <c r="C109" s="1682"/>
      <c r="D109" s="1682"/>
      <c r="E109" s="35"/>
      <c r="F109" s="230">
        <v>281600</v>
      </c>
      <c r="G109" s="1817">
        <v>88.7</v>
      </c>
      <c r="H109" s="1817"/>
      <c r="I109" s="231">
        <v>168.4</v>
      </c>
      <c r="J109" s="232">
        <v>400</v>
      </c>
      <c r="K109" s="1817"/>
      <c r="L109" s="1817"/>
      <c r="M109" s="1817"/>
      <c r="N109" s="1817"/>
      <c r="O109" s="1817"/>
      <c r="P109" s="1817"/>
    </row>
    <row r="110" spans="1:16" s="197" customFormat="1" ht="25.5" customHeight="1" x14ac:dyDescent="0.3">
      <c r="A110" s="1671" t="s">
        <v>83</v>
      </c>
      <c r="B110" s="1463"/>
      <c r="C110" s="1463"/>
      <c r="D110" s="1464"/>
      <c r="E110" s="43"/>
      <c r="F110" s="43">
        <v>31</v>
      </c>
      <c r="G110" s="1815">
        <f>G111+G112+G113+G114+G115+G116</f>
        <v>1754.9</v>
      </c>
      <c r="H110" s="1815"/>
      <c r="I110" s="152">
        <f>I111+I112+I113+I114+I115+I116</f>
        <v>1386.8999999999999</v>
      </c>
      <c r="J110" s="152">
        <f>J111+J112+J113+J114+J115+J116</f>
        <v>2700</v>
      </c>
      <c r="K110" s="1815">
        <f>K111+K112+K113+K114+K115+K116</f>
        <v>2150</v>
      </c>
      <c r="L110" s="1815"/>
      <c r="M110" s="1815">
        <f t="shared" ref="M110" si="9">M111+M112+M113+M114+M115+M116</f>
        <v>4200</v>
      </c>
      <c r="N110" s="1815"/>
      <c r="O110" s="1815">
        <f t="shared" ref="O110" si="10">O111+O112+O113+O114+O115+O116</f>
        <v>3730</v>
      </c>
      <c r="P110" s="1815"/>
    </row>
    <row r="111" spans="1:16" s="197" customFormat="1" ht="21.3" customHeight="1" x14ac:dyDescent="0.3">
      <c r="A111" s="1214" t="s">
        <v>217</v>
      </c>
      <c r="B111" s="1214"/>
      <c r="C111" s="1214"/>
      <c r="D111" s="1214"/>
      <c r="E111" s="11"/>
      <c r="F111" s="11">
        <v>314110</v>
      </c>
      <c r="G111" s="1817">
        <v>823.1</v>
      </c>
      <c r="H111" s="1817"/>
      <c r="I111" s="227">
        <v>163.19999999999999</v>
      </c>
      <c r="J111" s="227">
        <v>100</v>
      </c>
      <c r="K111" s="1817">
        <v>250</v>
      </c>
      <c r="L111" s="1817"/>
      <c r="M111" s="1817">
        <v>300</v>
      </c>
      <c r="N111" s="1817"/>
      <c r="O111" s="1817">
        <v>330</v>
      </c>
      <c r="P111" s="1817"/>
    </row>
    <row r="112" spans="1:16" s="197" customFormat="1" ht="21.3" customHeight="1" x14ac:dyDescent="0.3">
      <c r="A112" s="1214" t="s">
        <v>217</v>
      </c>
      <c r="B112" s="1214"/>
      <c r="C112" s="1214"/>
      <c r="D112" s="1214"/>
      <c r="E112" s="11"/>
      <c r="F112" s="11">
        <v>315110</v>
      </c>
      <c r="G112" s="1817"/>
      <c r="H112" s="1817"/>
      <c r="I112" s="227">
        <v>871.3</v>
      </c>
      <c r="J112" s="227"/>
      <c r="K112" s="1817"/>
      <c r="L112" s="1817"/>
      <c r="M112" s="1817">
        <v>800</v>
      </c>
      <c r="N112" s="1817"/>
      <c r="O112" s="1817"/>
      <c r="P112" s="1817"/>
    </row>
    <row r="113" spans="1:16" s="197" customFormat="1" ht="30.75" customHeight="1" x14ac:dyDescent="0.3">
      <c r="A113" s="1214" t="s">
        <v>218</v>
      </c>
      <c r="B113" s="1214"/>
      <c r="C113" s="1214"/>
      <c r="D113" s="1214"/>
      <c r="E113" s="11"/>
      <c r="F113" s="11">
        <v>316110</v>
      </c>
      <c r="G113" s="1817">
        <v>142</v>
      </c>
      <c r="H113" s="1817"/>
      <c r="I113" s="227">
        <v>112.1</v>
      </c>
      <c r="J113" s="227">
        <v>100</v>
      </c>
      <c r="K113" s="1817">
        <v>200</v>
      </c>
      <c r="L113" s="1817"/>
      <c r="M113" s="1817">
        <v>300</v>
      </c>
      <c r="N113" s="1817"/>
      <c r="O113" s="1817">
        <v>300</v>
      </c>
      <c r="P113" s="1817"/>
    </row>
    <row r="114" spans="1:16" ht="23.25" customHeight="1" x14ac:dyDescent="0.3">
      <c r="A114" s="1682" t="s">
        <v>219</v>
      </c>
      <c r="B114" s="1682"/>
      <c r="C114" s="1682"/>
      <c r="D114" s="1682"/>
      <c r="E114" s="35"/>
      <c r="F114" s="181" t="s">
        <v>356</v>
      </c>
      <c r="G114" s="1817">
        <v>789.8</v>
      </c>
      <c r="H114" s="1817"/>
      <c r="I114" s="227">
        <v>207.3</v>
      </c>
      <c r="J114" s="227">
        <v>2500</v>
      </c>
      <c r="K114" s="1817">
        <v>1000</v>
      </c>
      <c r="L114" s="1817"/>
      <c r="M114" s="1817">
        <v>2700</v>
      </c>
      <c r="N114" s="1817"/>
      <c r="O114" s="1817">
        <v>3000</v>
      </c>
      <c r="P114" s="1817"/>
    </row>
    <row r="115" spans="1:16" ht="20.25" customHeight="1" x14ac:dyDescent="0.3">
      <c r="A115" s="1682" t="s">
        <v>452</v>
      </c>
      <c r="B115" s="1682"/>
      <c r="C115" s="1682"/>
      <c r="D115" s="1682"/>
      <c r="E115" s="35"/>
      <c r="F115" s="230">
        <v>318110</v>
      </c>
      <c r="G115" s="1817"/>
      <c r="H115" s="1817"/>
      <c r="I115" s="227">
        <v>33</v>
      </c>
      <c r="J115" s="227"/>
      <c r="K115" s="1817">
        <v>100</v>
      </c>
      <c r="L115" s="1817"/>
      <c r="M115" s="1817">
        <v>100</v>
      </c>
      <c r="N115" s="1817"/>
      <c r="O115" s="1817">
        <v>100</v>
      </c>
      <c r="P115" s="1817"/>
    </row>
    <row r="116" spans="1:16" ht="26.55" customHeight="1" x14ac:dyDescent="0.3">
      <c r="A116" s="1408" t="s">
        <v>453</v>
      </c>
      <c r="B116" s="1408"/>
      <c r="C116" s="1408"/>
      <c r="D116" s="1408"/>
      <c r="E116" s="233"/>
      <c r="F116" s="234">
        <v>319220</v>
      </c>
      <c r="G116" s="1818"/>
      <c r="H116" s="1818"/>
      <c r="I116" s="227"/>
      <c r="J116" s="227"/>
      <c r="K116" s="1817">
        <v>600</v>
      </c>
      <c r="L116" s="1817"/>
      <c r="M116" s="1817"/>
      <c r="N116" s="1817"/>
      <c r="O116" s="1817"/>
      <c r="P116" s="1817"/>
    </row>
    <row r="117" spans="1:16" s="197" customFormat="1" ht="25.5" customHeight="1" x14ac:dyDescent="0.3">
      <c r="A117" s="1681" t="s">
        <v>357</v>
      </c>
      <c r="B117" s="1681"/>
      <c r="C117" s="1681"/>
      <c r="D117" s="1681"/>
      <c r="E117" s="43"/>
      <c r="F117" s="43">
        <v>33</v>
      </c>
      <c r="G117" s="1815">
        <f>G118+G119+G120+G122+G123+G124+G125+G126</f>
        <v>756.00000000000011</v>
      </c>
      <c r="H117" s="1815"/>
      <c r="I117" s="152">
        <f>I118+I119++I120+I122+I123+I124+I125+I126</f>
        <v>607.50000000000011</v>
      </c>
      <c r="J117" s="152">
        <f>J118+J119++J120+J122+J123+J124+J125+J126</f>
        <v>615</v>
      </c>
      <c r="K117" s="1815">
        <f>SUM(K118:L126)</f>
        <v>665</v>
      </c>
      <c r="L117" s="1815"/>
      <c r="M117" s="1815">
        <f>SUM(M118:N126)</f>
        <v>660</v>
      </c>
      <c r="N117" s="1815"/>
      <c r="O117" s="1815">
        <f>SUM(O118:P126)</f>
        <v>675</v>
      </c>
      <c r="P117" s="1815"/>
    </row>
    <row r="118" spans="1:16" ht="34.5" customHeight="1" x14ac:dyDescent="0.3">
      <c r="A118" s="1682" t="s">
        <v>164</v>
      </c>
      <c r="B118" s="1682"/>
      <c r="C118" s="1682"/>
      <c r="D118" s="1682"/>
      <c r="E118" s="35"/>
      <c r="F118" s="181" t="s">
        <v>358</v>
      </c>
      <c r="G118" s="1817">
        <v>145.30000000000001</v>
      </c>
      <c r="H118" s="1817"/>
      <c r="I118" s="227">
        <v>166.3</v>
      </c>
      <c r="J118" s="227">
        <v>170</v>
      </c>
      <c r="K118" s="1513">
        <v>160</v>
      </c>
      <c r="L118" s="1514"/>
      <c r="M118" s="1513">
        <v>160</v>
      </c>
      <c r="N118" s="1514"/>
      <c r="O118" s="1513">
        <v>160</v>
      </c>
      <c r="P118" s="1514"/>
    </row>
    <row r="119" spans="1:16" ht="22.95" customHeight="1" x14ac:dyDescent="0.3">
      <c r="A119" s="1102" t="s">
        <v>165</v>
      </c>
      <c r="B119" s="1102"/>
      <c r="C119" s="1102"/>
      <c r="D119" s="1102"/>
      <c r="E119" s="35"/>
      <c r="F119" s="181" t="s">
        <v>359</v>
      </c>
      <c r="G119" s="1817">
        <v>51.7</v>
      </c>
      <c r="H119" s="1817"/>
      <c r="I119" s="227">
        <v>34.799999999999997</v>
      </c>
      <c r="J119" s="227">
        <v>40</v>
      </c>
      <c r="K119" s="1513">
        <v>60</v>
      </c>
      <c r="L119" s="1514"/>
      <c r="M119" s="1513">
        <v>40</v>
      </c>
      <c r="N119" s="1514"/>
      <c r="O119" s="1513">
        <v>50</v>
      </c>
      <c r="P119" s="1514"/>
    </row>
    <row r="120" spans="1:16" ht="22.95" customHeight="1" x14ac:dyDescent="0.3">
      <c r="A120" s="1102" t="s">
        <v>166</v>
      </c>
      <c r="B120" s="1102"/>
      <c r="C120" s="1102"/>
      <c r="D120" s="1102"/>
      <c r="E120" s="35"/>
      <c r="F120" s="181">
        <v>333110</v>
      </c>
      <c r="G120" s="1041">
        <v>18.5</v>
      </c>
      <c r="H120" s="1042"/>
      <c r="I120" s="227">
        <v>21.3</v>
      </c>
      <c r="J120" s="227">
        <v>20</v>
      </c>
      <c r="K120" s="1513">
        <v>20</v>
      </c>
      <c r="L120" s="1514"/>
      <c r="M120" s="1513">
        <v>20</v>
      </c>
      <c r="N120" s="1514"/>
      <c r="O120" s="1513">
        <v>20</v>
      </c>
      <c r="P120" s="1514"/>
    </row>
    <row r="121" spans="1:16" ht="22.95" customHeight="1" x14ac:dyDescent="0.3">
      <c r="A121" s="1102" t="s">
        <v>166</v>
      </c>
      <c r="B121" s="1102"/>
      <c r="C121" s="1102"/>
      <c r="D121" s="1102"/>
      <c r="E121" s="35"/>
      <c r="F121" s="181">
        <v>334110</v>
      </c>
      <c r="G121" s="1041"/>
      <c r="H121" s="1042"/>
      <c r="I121" s="227"/>
      <c r="J121" s="227"/>
      <c r="K121" s="1513">
        <v>40</v>
      </c>
      <c r="L121" s="1514"/>
      <c r="M121" s="1513">
        <v>40</v>
      </c>
      <c r="N121" s="1514"/>
      <c r="O121" s="1513">
        <v>40</v>
      </c>
      <c r="P121" s="1514"/>
    </row>
    <row r="122" spans="1:16" ht="32.25" customHeight="1" x14ac:dyDescent="0.3">
      <c r="A122" s="1674" t="s">
        <v>454</v>
      </c>
      <c r="B122" s="1604"/>
      <c r="C122" s="1604"/>
      <c r="D122" s="1512"/>
      <c r="E122" s="235"/>
      <c r="F122" s="181">
        <v>335110</v>
      </c>
      <c r="G122" s="1041">
        <v>7.5</v>
      </c>
      <c r="H122" s="1042"/>
      <c r="I122" s="227">
        <v>26.8</v>
      </c>
      <c r="J122" s="227">
        <v>20</v>
      </c>
      <c r="K122" s="1513">
        <v>20</v>
      </c>
      <c r="L122" s="1514"/>
      <c r="M122" s="1513">
        <v>20</v>
      </c>
      <c r="N122" s="1514"/>
      <c r="O122" s="1513">
        <v>20</v>
      </c>
      <c r="P122" s="1514"/>
    </row>
    <row r="123" spans="1:16" ht="35.549999999999997" customHeight="1" x14ac:dyDescent="0.3">
      <c r="A123" s="1674" t="s">
        <v>360</v>
      </c>
      <c r="B123" s="1604"/>
      <c r="C123" s="1604"/>
      <c r="D123" s="1512"/>
      <c r="E123" s="235"/>
      <c r="F123" s="181" t="s">
        <v>361</v>
      </c>
      <c r="G123" s="1041">
        <v>348.2</v>
      </c>
      <c r="H123" s="1042"/>
      <c r="I123" s="227">
        <v>277.60000000000002</v>
      </c>
      <c r="J123" s="227">
        <v>250</v>
      </c>
      <c r="K123" s="1513">
        <v>200</v>
      </c>
      <c r="L123" s="1514"/>
      <c r="M123" s="1513">
        <v>200</v>
      </c>
      <c r="N123" s="1514"/>
      <c r="O123" s="1513">
        <v>200</v>
      </c>
      <c r="P123" s="1514"/>
    </row>
    <row r="124" spans="1:16" ht="35.549999999999997" customHeight="1" x14ac:dyDescent="0.3">
      <c r="A124" s="1674" t="s">
        <v>390</v>
      </c>
      <c r="B124" s="1604"/>
      <c r="C124" s="1604"/>
      <c r="D124" s="1512"/>
      <c r="E124" s="235"/>
      <c r="F124" s="181">
        <v>337110</v>
      </c>
      <c r="G124" s="1041">
        <v>8.1</v>
      </c>
      <c r="H124" s="1042"/>
      <c r="I124" s="227">
        <v>21</v>
      </c>
      <c r="J124" s="227">
        <v>25</v>
      </c>
      <c r="K124" s="1513">
        <v>25</v>
      </c>
      <c r="L124" s="1514"/>
      <c r="M124" s="1513">
        <v>25</v>
      </c>
      <c r="N124" s="1514"/>
      <c r="O124" s="1513">
        <v>25</v>
      </c>
      <c r="P124" s="1514"/>
    </row>
    <row r="125" spans="1:16" ht="35.549999999999997" customHeight="1" x14ac:dyDescent="0.3">
      <c r="A125" s="1214" t="s">
        <v>222</v>
      </c>
      <c r="B125" s="1214"/>
      <c r="C125" s="1214"/>
      <c r="D125" s="1214"/>
      <c r="E125" s="235"/>
      <c r="F125" s="181">
        <v>338110</v>
      </c>
      <c r="G125" s="1041">
        <v>98</v>
      </c>
      <c r="H125" s="1042"/>
      <c r="I125" s="227"/>
      <c r="J125" s="227"/>
      <c r="K125" s="1513"/>
      <c r="L125" s="1514"/>
      <c r="M125" s="1513"/>
      <c r="N125" s="1514"/>
      <c r="O125" s="1513"/>
      <c r="P125" s="1514"/>
    </row>
    <row r="126" spans="1:16" ht="19.5" customHeight="1" x14ac:dyDescent="0.3">
      <c r="A126" s="1102" t="s">
        <v>362</v>
      </c>
      <c r="B126" s="1102"/>
      <c r="C126" s="1102"/>
      <c r="D126" s="1102"/>
      <c r="E126" s="235"/>
      <c r="F126" s="181" t="s">
        <v>363</v>
      </c>
      <c r="G126" s="1041">
        <v>78.7</v>
      </c>
      <c r="H126" s="1042"/>
      <c r="I126" s="227">
        <v>59.7</v>
      </c>
      <c r="J126" s="227">
        <v>90</v>
      </c>
      <c r="K126" s="1513">
        <v>140</v>
      </c>
      <c r="L126" s="1514"/>
      <c r="M126" s="1513">
        <v>155</v>
      </c>
      <c r="N126" s="1514"/>
      <c r="O126" s="1513">
        <v>160</v>
      </c>
      <c r="P126" s="1514"/>
    </row>
    <row r="127" spans="1:16" ht="22.95" customHeight="1" x14ac:dyDescent="0.3">
      <c r="A127" s="1682"/>
      <c r="B127" s="1682"/>
      <c r="C127" s="1682"/>
      <c r="D127" s="1682"/>
      <c r="E127" s="35"/>
      <c r="F127" s="190"/>
      <c r="G127" s="1531"/>
      <c r="H127" s="1531"/>
      <c r="I127" s="35"/>
      <c r="J127" s="35"/>
      <c r="K127" s="1485"/>
      <c r="L127" s="1486"/>
      <c r="M127" s="1485"/>
      <c r="N127" s="1486"/>
      <c r="O127" s="1485"/>
      <c r="P127" s="1486"/>
    </row>
    <row r="128" spans="1:16" ht="22.8" customHeight="1" x14ac:dyDescent="0.3">
      <c r="A128" s="1158" t="s">
        <v>40</v>
      </c>
      <c r="B128" s="1158"/>
      <c r="C128" s="1158"/>
      <c r="D128" s="1158"/>
      <c r="E128" s="1158"/>
      <c r="F128" s="1158"/>
      <c r="G128" s="1158"/>
      <c r="H128" s="1158"/>
      <c r="I128" s="1158"/>
      <c r="J128" s="1158"/>
      <c r="K128" s="1158"/>
      <c r="L128" s="1158"/>
      <c r="M128" s="1158"/>
      <c r="N128" s="1158"/>
      <c r="O128" s="1158"/>
      <c r="P128" s="1158"/>
    </row>
    <row r="129" spans="1:16" ht="19.95" customHeight="1" x14ac:dyDescent="0.3">
      <c r="A129" s="1130" t="s">
        <v>1</v>
      </c>
      <c r="B129" s="1130"/>
      <c r="C129" s="1130"/>
      <c r="D129" s="1130"/>
      <c r="E129" s="1130" t="s">
        <v>0</v>
      </c>
      <c r="F129" s="1130"/>
      <c r="G129" s="1130"/>
      <c r="H129" s="1130"/>
      <c r="I129" s="1238" t="s">
        <v>43</v>
      </c>
      <c r="J129" s="1686" t="s">
        <v>42</v>
      </c>
      <c r="K129" s="1238" t="s">
        <v>73</v>
      </c>
      <c r="L129" s="12">
        <v>2024</v>
      </c>
      <c r="M129" s="1238" t="s">
        <v>170</v>
      </c>
      <c r="N129" s="11">
        <v>2025</v>
      </c>
      <c r="O129" s="11">
        <v>2026</v>
      </c>
      <c r="P129" s="11">
        <v>2027</v>
      </c>
    </row>
    <row r="130" spans="1:16" ht="63" customHeight="1" x14ac:dyDescent="0.3">
      <c r="A130" s="1130"/>
      <c r="B130" s="1130"/>
      <c r="C130" s="1130"/>
      <c r="D130" s="1130"/>
      <c r="E130" s="11" t="s">
        <v>44</v>
      </c>
      <c r="F130" s="11" t="s">
        <v>38</v>
      </c>
      <c r="G130" s="17" t="s">
        <v>13</v>
      </c>
      <c r="H130" s="14" t="s">
        <v>39</v>
      </c>
      <c r="I130" s="1238"/>
      <c r="J130" s="1686"/>
      <c r="K130" s="1238"/>
      <c r="L130" s="6" t="s">
        <v>41</v>
      </c>
      <c r="M130" s="1238"/>
      <c r="N130" s="17" t="s">
        <v>13</v>
      </c>
      <c r="O130" s="17" t="s">
        <v>14</v>
      </c>
      <c r="P130" s="17" t="s">
        <v>14</v>
      </c>
    </row>
    <row r="131" spans="1:16" x14ac:dyDescent="0.3">
      <c r="A131" s="1077">
        <v>1</v>
      </c>
      <c r="B131" s="1120"/>
      <c r="C131" s="1120"/>
      <c r="D131" s="1078"/>
      <c r="E131" s="11">
        <v>2</v>
      </c>
      <c r="F131" s="11">
        <v>3</v>
      </c>
      <c r="G131" s="11">
        <v>4</v>
      </c>
      <c r="H131" s="11">
        <v>5</v>
      </c>
      <c r="I131" s="11">
        <v>6</v>
      </c>
      <c r="J131" s="35">
        <v>7</v>
      </c>
      <c r="K131" s="11">
        <v>8</v>
      </c>
      <c r="L131" s="11">
        <v>9</v>
      </c>
      <c r="M131" s="11" t="s">
        <v>45</v>
      </c>
      <c r="N131" s="11">
        <v>11</v>
      </c>
      <c r="O131" s="11">
        <v>12</v>
      </c>
      <c r="P131" s="11">
        <v>13</v>
      </c>
    </row>
    <row r="132" spans="1:16" ht="22.95" customHeight="1" x14ac:dyDescent="0.3">
      <c r="A132" s="1014"/>
      <c r="B132" s="1188"/>
      <c r="C132" s="1188"/>
      <c r="D132" s="1015"/>
      <c r="E132" s="2"/>
      <c r="F132" s="2"/>
      <c r="G132" s="2"/>
      <c r="H132" s="2"/>
      <c r="I132" s="2"/>
      <c r="J132" s="87"/>
      <c r="K132" s="2"/>
      <c r="L132" s="2"/>
      <c r="M132" s="2"/>
      <c r="N132" s="2"/>
      <c r="O132" s="2"/>
      <c r="P132" s="2"/>
    </row>
    <row r="133" spans="1:16" ht="22.95" customHeight="1" x14ac:dyDescent="0.3">
      <c r="A133" s="1014"/>
      <c r="B133" s="1188"/>
      <c r="C133" s="1188"/>
      <c r="D133" s="1015"/>
      <c r="E133" s="2"/>
      <c r="F133" s="2"/>
      <c r="G133" s="2"/>
      <c r="H133" s="2"/>
      <c r="I133" s="2"/>
      <c r="J133" s="87"/>
      <c r="K133" s="2"/>
      <c r="L133" s="2"/>
      <c r="M133" s="2"/>
      <c r="N133" s="2"/>
      <c r="O133" s="2"/>
      <c r="P133" s="2"/>
    </row>
    <row r="134" spans="1:16" ht="23.85" customHeight="1" x14ac:dyDescent="0.3"/>
    <row r="135" spans="1:16" s="7" customFormat="1" ht="24.6" customHeight="1" x14ac:dyDescent="0.3">
      <c r="A135" s="1232" t="s">
        <v>46</v>
      </c>
      <c r="B135" s="1233"/>
      <c r="C135" s="1233"/>
      <c r="D135" s="1233"/>
      <c r="E135" s="1233"/>
      <c r="F135" s="1233"/>
      <c r="G135" s="1233"/>
      <c r="H135" s="1233"/>
      <c r="I135" s="1233"/>
      <c r="J135" s="1233"/>
      <c r="K135" s="1233"/>
      <c r="L135" s="1233"/>
      <c r="M135" s="1233"/>
      <c r="N135" s="1233"/>
      <c r="O135" s="1233"/>
      <c r="P135" s="1234"/>
    </row>
    <row r="136" spans="1:16" s="7" customFormat="1" ht="24.6" customHeight="1" x14ac:dyDescent="0.3">
      <c r="A136" s="1235" t="s">
        <v>47</v>
      </c>
      <c r="B136" s="1236"/>
      <c r="C136" s="1236"/>
      <c r="D136" s="1236"/>
      <c r="E136" s="1236"/>
      <c r="F136" s="1236"/>
      <c r="G136" s="1236"/>
      <c r="H136" s="1236"/>
      <c r="I136" s="1236"/>
      <c r="J136" s="1236"/>
      <c r="K136" s="1236"/>
      <c r="L136" s="1236"/>
      <c r="M136" s="1236"/>
      <c r="N136" s="1236"/>
      <c r="O136" s="1236"/>
      <c r="P136" s="1237"/>
    </row>
    <row r="137" spans="1:16" s="7" customFormat="1" ht="24.6" customHeight="1" x14ac:dyDescent="0.3">
      <c r="A137" s="1235" t="s">
        <v>48</v>
      </c>
      <c r="B137" s="1236"/>
      <c r="C137" s="1236"/>
      <c r="D137" s="1236"/>
      <c r="E137" s="1236"/>
      <c r="F137" s="1236"/>
      <c r="G137" s="1236"/>
      <c r="H137" s="1236"/>
      <c r="I137" s="1236"/>
      <c r="J137" s="1236"/>
      <c r="K137" s="1236"/>
      <c r="L137" s="1236"/>
      <c r="M137" s="1236"/>
      <c r="N137" s="1236"/>
      <c r="O137" s="1236"/>
      <c r="P137" s="1237"/>
    </row>
    <row r="138" spans="1:16" s="7" customFormat="1" ht="24.6" customHeight="1" x14ac:dyDescent="0.3">
      <c r="A138" s="1227" t="s">
        <v>49</v>
      </c>
      <c r="B138" s="1228"/>
      <c r="C138" s="1228"/>
      <c r="D138" s="1228"/>
      <c r="E138" s="1228"/>
      <c r="F138" s="1228"/>
      <c r="G138" s="1228"/>
      <c r="H138" s="1228"/>
      <c r="I138" s="1228"/>
      <c r="J138" s="1228"/>
      <c r="K138" s="1228"/>
      <c r="L138" s="1228"/>
      <c r="M138" s="1228"/>
      <c r="N138" s="1228"/>
      <c r="O138" s="1228"/>
      <c r="P138" s="1229"/>
    </row>
    <row r="140" spans="1:16" ht="38.85" customHeight="1" x14ac:dyDescent="0.3">
      <c r="A140" s="1231" t="s">
        <v>67</v>
      </c>
      <c r="B140" s="1231"/>
      <c r="C140" s="1231"/>
      <c r="D140" s="1231"/>
      <c r="E140" s="1231"/>
      <c r="F140" s="1231"/>
      <c r="G140" s="1231"/>
      <c r="H140" s="1231"/>
      <c r="I140" s="1231"/>
      <c r="J140" s="1231"/>
      <c r="K140" s="1231"/>
      <c r="L140" s="1231"/>
      <c r="M140" s="1231"/>
      <c r="N140" s="1231"/>
      <c r="O140" s="1231"/>
      <c r="P140" s="1231"/>
    </row>
  </sheetData>
  <mergeCells count="449">
    <mergeCell ref="A138:P138"/>
    <mergeCell ref="A140:P140"/>
    <mergeCell ref="A131:D131"/>
    <mergeCell ref="A132:D132"/>
    <mergeCell ref="A133:D133"/>
    <mergeCell ref="A135:P135"/>
    <mergeCell ref="A136:P136"/>
    <mergeCell ref="A137:P137"/>
    <mergeCell ref="A129:D130"/>
    <mergeCell ref="E129:H129"/>
    <mergeCell ref="I129:I130"/>
    <mergeCell ref="J129:J130"/>
    <mergeCell ref="K129:K130"/>
    <mergeCell ref="M129:M130"/>
    <mergeCell ref="A128:P128"/>
    <mergeCell ref="A125:D125"/>
    <mergeCell ref="G125:H125"/>
    <mergeCell ref="K125:L125"/>
    <mergeCell ref="M125:N125"/>
    <mergeCell ref="O125:P125"/>
    <mergeCell ref="A126:D126"/>
    <mergeCell ref="G126:H126"/>
    <mergeCell ref="K126:L126"/>
    <mergeCell ref="M126:N126"/>
    <mergeCell ref="O126:P126"/>
    <mergeCell ref="A124:D124"/>
    <mergeCell ref="G124:H124"/>
    <mergeCell ref="K124:L124"/>
    <mergeCell ref="M124:N124"/>
    <mergeCell ref="O124:P124"/>
    <mergeCell ref="A127:D127"/>
    <mergeCell ref="G127:H127"/>
    <mergeCell ref="K127:L127"/>
    <mergeCell ref="M127:N127"/>
    <mergeCell ref="O127:P127"/>
    <mergeCell ref="A122:D122"/>
    <mergeCell ref="G122:H122"/>
    <mergeCell ref="K122:L122"/>
    <mergeCell ref="M122:N122"/>
    <mergeCell ref="O122:P122"/>
    <mergeCell ref="A123:D123"/>
    <mergeCell ref="G123:H123"/>
    <mergeCell ref="K123:L123"/>
    <mergeCell ref="M123:N123"/>
    <mergeCell ref="O123:P123"/>
    <mergeCell ref="A120:D120"/>
    <mergeCell ref="G120:H120"/>
    <mergeCell ref="K120:L120"/>
    <mergeCell ref="M120:N120"/>
    <mergeCell ref="O120:P120"/>
    <mergeCell ref="A121:D121"/>
    <mergeCell ref="G121:H121"/>
    <mergeCell ref="K121:L121"/>
    <mergeCell ref="M121:N121"/>
    <mergeCell ref="O121:P121"/>
    <mergeCell ref="A118:D118"/>
    <mergeCell ref="G118:H118"/>
    <mergeCell ref="K118:L118"/>
    <mergeCell ref="M118:N118"/>
    <mergeCell ref="O118:P118"/>
    <mergeCell ref="A119:D119"/>
    <mergeCell ref="G119:H119"/>
    <mergeCell ref="K119:L119"/>
    <mergeCell ref="M119:N119"/>
    <mergeCell ref="O119:P119"/>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04:D104"/>
    <mergeCell ref="G104:H104"/>
    <mergeCell ref="K104:L104"/>
    <mergeCell ref="M104:N104"/>
    <mergeCell ref="O104:P104"/>
    <mergeCell ref="A105:D105"/>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A100:D100"/>
    <mergeCell ref="G100:H100"/>
    <mergeCell ref="K100:L100"/>
    <mergeCell ref="M100:N100"/>
    <mergeCell ref="O100:P100"/>
    <mergeCell ref="A101:D101"/>
    <mergeCell ref="G101:H101"/>
    <mergeCell ref="K101:L101"/>
    <mergeCell ref="M101:N101"/>
    <mergeCell ref="O101:P101"/>
    <mergeCell ref="A98:D98"/>
    <mergeCell ref="G98:H98"/>
    <mergeCell ref="K98:L98"/>
    <mergeCell ref="M98:N98"/>
    <mergeCell ref="O98:P98"/>
    <mergeCell ref="A99:D99"/>
    <mergeCell ref="G99:H99"/>
    <mergeCell ref="K99:L99"/>
    <mergeCell ref="M99:N99"/>
    <mergeCell ref="O99:P99"/>
    <mergeCell ref="A96:D96"/>
    <mergeCell ref="G96:H96"/>
    <mergeCell ref="K96:L96"/>
    <mergeCell ref="M96:N96"/>
    <mergeCell ref="O96:P96"/>
    <mergeCell ref="A97:D97"/>
    <mergeCell ref="G97:H97"/>
    <mergeCell ref="K97:L97"/>
    <mergeCell ref="M97:N97"/>
    <mergeCell ref="O97:P97"/>
    <mergeCell ref="A94:D94"/>
    <mergeCell ref="G94:H94"/>
    <mergeCell ref="K94:L94"/>
    <mergeCell ref="M94:N94"/>
    <mergeCell ref="O94:P94"/>
    <mergeCell ref="A95:D95"/>
    <mergeCell ref="G95:H95"/>
    <mergeCell ref="K95:L95"/>
    <mergeCell ref="M95:N95"/>
    <mergeCell ref="O95:P95"/>
    <mergeCell ref="A92:D92"/>
    <mergeCell ref="G92:H92"/>
    <mergeCell ref="K92:L92"/>
    <mergeCell ref="M92:N92"/>
    <mergeCell ref="O92:P92"/>
    <mergeCell ref="A93:D93"/>
    <mergeCell ref="G93:H93"/>
    <mergeCell ref="K93:L93"/>
    <mergeCell ref="M93:N93"/>
    <mergeCell ref="O93:P93"/>
    <mergeCell ref="A90:D90"/>
    <mergeCell ref="G90:H90"/>
    <mergeCell ref="K90:L90"/>
    <mergeCell ref="M90:N90"/>
    <mergeCell ref="O90:P90"/>
    <mergeCell ref="A91:D91"/>
    <mergeCell ref="G91:H91"/>
    <mergeCell ref="K91:L91"/>
    <mergeCell ref="M91:N91"/>
    <mergeCell ref="O91:P91"/>
    <mergeCell ref="A88:D88"/>
    <mergeCell ref="G88:H88"/>
    <mergeCell ref="K88:L88"/>
    <mergeCell ref="M88:N88"/>
    <mergeCell ref="O88:P88"/>
    <mergeCell ref="A89:D89"/>
    <mergeCell ref="G89:H89"/>
    <mergeCell ref="K89:L89"/>
    <mergeCell ref="M89:N89"/>
    <mergeCell ref="O89:P89"/>
    <mergeCell ref="A86:D86"/>
    <mergeCell ref="G86:H86"/>
    <mergeCell ref="K86:L86"/>
    <mergeCell ref="M86:N86"/>
    <mergeCell ref="O86:P86"/>
    <mergeCell ref="A87:D87"/>
    <mergeCell ref="G87:H87"/>
    <mergeCell ref="K87:L87"/>
    <mergeCell ref="M87:N87"/>
    <mergeCell ref="O87:P87"/>
    <mergeCell ref="A84:D84"/>
    <mergeCell ref="G84:H84"/>
    <mergeCell ref="K84:L84"/>
    <mergeCell ref="M84:N84"/>
    <mergeCell ref="O84:P84"/>
    <mergeCell ref="A85:D85"/>
    <mergeCell ref="G85:H85"/>
    <mergeCell ref="K85:L85"/>
    <mergeCell ref="M85:N85"/>
    <mergeCell ref="O85:P85"/>
    <mergeCell ref="A82:D82"/>
    <mergeCell ref="G82:H82"/>
    <mergeCell ref="K82:L82"/>
    <mergeCell ref="M82:N82"/>
    <mergeCell ref="O82:P82"/>
    <mergeCell ref="A83:D83"/>
    <mergeCell ref="G83:H83"/>
    <mergeCell ref="K83:L83"/>
    <mergeCell ref="M83:N83"/>
    <mergeCell ref="O83:P83"/>
    <mergeCell ref="A75:A76"/>
    <mergeCell ref="C75:I75"/>
    <mergeCell ref="C76:I76"/>
    <mergeCell ref="C77:I77"/>
    <mergeCell ref="A79:P79"/>
    <mergeCell ref="A80:D81"/>
    <mergeCell ref="E80:F80"/>
    <mergeCell ref="G80:H80"/>
    <mergeCell ref="K80:L80"/>
    <mergeCell ref="M80:N80"/>
    <mergeCell ref="O80:P80"/>
    <mergeCell ref="G81:H81"/>
    <mergeCell ref="K81:L81"/>
    <mergeCell ref="M81:N81"/>
    <mergeCell ref="O81:P81"/>
    <mergeCell ref="A70:P70"/>
    <mergeCell ref="A71:A72"/>
    <mergeCell ref="B71:B72"/>
    <mergeCell ref="C71:I72"/>
    <mergeCell ref="J71:J72"/>
    <mergeCell ref="A73:A74"/>
    <mergeCell ref="C73:I73"/>
    <mergeCell ref="C74:I74"/>
    <mergeCell ref="A65:P65"/>
    <mergeCell ref="A66:C66"/>
    <mergeCell ref="D66:P66"/>
    <mergeCell ref="A67:C67"/>
    <mergeCell ref="D67:P67"/>
    <mergeCell ref="A68:C68"/>
    <mergeCell ref="D68:P68"/>
    <mergeCell ref="A62:B62"/>
    <mergeCell ref="C62:N62"/>
    <mergeCell ref="O62:P62"/>
    <mergeCell ref="A63:B63"/>
    <mergeCell ref="C63:N63"/>
    <mergeCell ref="O63:P63"/>
    <mergeCell ref="A60:B60"/>
    <mergeCell ref="C60:N60"/>
    <mergeCell ref="O60:P60"/>
    <mergeCell ref="A61:B61"/>
    <mergeCell ref="C61:N61"/>
    <mergeCell ref="O61:P61"/>
    <mergeCell ref="A56:B56"/>
    <mergeCell ref="I56:J56"/>
    <mergeCell ref="A57:B57"/>
    <mergeCell ref="I57:J57"/>
    <mergeCell ref="A58:B58"/>
    <mergeCell ref="A59:P59"/>
    <mergeCell ref="A53:B53"/>
    <mergeCell ref="I53:J53"/>
    <mergeCell ref="A54:B54"/>
    <mergeCell ref="I54:J54"/>
    <mergeCell ref="A55:B55"/>
    <mergeCell ref="I55:J55"/>
    <mergeCell ref="A49:P49"/>
    <mergeCell ref="A50:B51"/>
    <mergeCell ref="C50:H50"/>
    <mergeCell ref="I50:J51"/>
    <mergeCell ref="A52:B52"/>
    <mergeCell ref="I52:J52"/>
    <mergeCell ref="A46:C46"/>
    <mergeCell ref="E46:F46"/>
    <mergeCell ref="G46:H46"/>
    <mergeCell ref="A47:C47"/>
    <mergeCell ref="E47:F47"/>
    <mergeCell ref="G47:H47"/>
    <mergeCell ref="A44:C44"/>
    <mergeCell ref="E44:F44"/>
    <mergeCell ref="G44:H44"/>
    <mergeCell ref="A45:C45"/>
    <mergeCell ref="E45:F45"/>
    <mergeCell ref="G45:H45"/>
    <mergeCell ref="A42:C42"/>
    <mergeCell ref="E42:F42"/>
    <mergeCell ref="G42:H42"/>
    <mergeCell ref="A43:C43"/>
    <mergeCell ref="E43:F43"/>
    <mergeCell ref="G43:H43"/>
    <mergeCell ref="A40:C40"/>
    <mergeCell ref="E40:F40"/>
    <mergeCell ref="G40:H40"/>
    <mergeCell ref="A41:C41"/>
    <mergeCell ref="E41:F41"/>
    <mergeCell ref="G41:H41"/>
    <mergeCell ref="A38:C39"/>
    <mergeCell ref="D38:F38"/>
    <mergeCell ref="G38:J38"/>
    <mergeCell ref="K38:M38"/>
    <mergeCell ref="N38:P38"/>
    <mergeCell ref="E39:F39"/>
    <mergeCell ref="G39:H39"/>
    <mergeCell ref="A35:B35"/>
    <mergeCell ref="G35:H35"/>
    <mergeCell ref="K35:L35"/>
    <mergeCell ref="M35:N35"/>
    <mergeCell ref="O35:P35"/>
    <mergeCell ref="A37:P37"/>
    <mergeCell ref="A33:B33"/>
    <mergeCell ref="G33:H33"/>
    <mergeCell ref="K33:L33"/>
    <mergeCell ref="M33:N33"/>
    <mergeCell ref="O33:P33"/>
    <mergeCell ref="A34:B34"/>
    <mergeCell ref="G34:H34"/>
    <mergeCell ref="K34:L34"/>
    <mergeCell ref="M34:N34"/>
    <mergeCell ref="O34:P34"/>
    <mergeCell ref="A31:B31"/>
    <mergeCell ref="G31:H31"/>
    <mergeCell ref="K31:L31"/>
    <mergeCell ref="M31:N31"/>
    <mergeCell ref="O31:P31"/>
    <mergeCell ref="A32:B32"/>
    <mergeCell ref="G32:H32"/>
    <mergeCell ref="K32:L32"/>
    <mergeCell ref="M32:N32"/>
    <mergeCell ref="O32:P32"/>
    <mergeCell ref="A29:B29"/>
    <mergeCell ref="G29:H29"/>
    <mergeCell ref="K29:L29"/>
    <mergeCell ref="M29:N29"/>
    <mergeCell ref="O29:P29"/>
    <mergeCell ref="A30:B30"/>
    <mergeCell ref="G30:H30"/>
    <mergeCell ref="K30:L30"/>
    <mergeCell ref="M30:N30"/>
    <mergeCell ref="O30:P30"/>
    <mergeCell ref="A27:B27"/>
    <mergeCell ref="G27:H27"/>
    <mergeCell ref="K27:L27"/>
    <mergeCell ref="M27:N27"/>
    <mergeCell ref="O27:P27"/>
    <mergeCell ref="A28:B28"/>
    <mergeCell ref="G28:H28"/>
    <mergeCell ref="K28:L28"/>
    <mergeCell ref="M28:N28"/>
    <mergeCell ref="O28:P28"/>
    <mergeCell ref="M25:N25"/>
    <mergeCell ref="O25:P25"/>
    <mergeCell ref="G26:H26"/>
    <mergeCell ref="K26:L26"/>
    <mergeCell ref="M26:N26"/>
    <mergeCell ref="O26:P26"/>
    <mergeCell ref="A24:D24"/>
    <mergeCell ref="G24:H24"/>
    <mergeCell ref="A25:B26"/>
    <mergeCell ref="C25:F25"/>
    <mergeCell ref="G25:H25"/>
    <mergeCell ref="K25:L25"/>
    <mergeCell ref="A22:D22"/>
    <mergeCell ref="G22:H22"/>
    <mergeCell ref="K22:L22"/>
    <mergeCell ref="M22:N22"/>
    <mergeCell ref="O22:P22"/>
    <mergeCell ref="A23:D23"/>
    <mergeCell ref="G23:H23"/>
    <mergeCell ref="K23:L23"/>
    <mergeCell ref="M23:N23"/>
    <mergeCell ref="O23:P23"/>
    <mergeCell ref="A20:D20"/>
    <mergeCell ref="G20:H20"/>
    <mergeCell ref="K20:L20"/>
    <mergeCell ref="M20:N20"/>
    <mergeCell ref="O20:P20"/>
    <mergeCell ref="A21:D21"/>
    <mergeCell ref="G21:H21"/>
    <mergeCell ref="K21:L21"/>
    <mergeCell ref="M21:N21"/>
    <mergeCell ref="O21:P21"/>
    <mergeCell ref="A18:D18"/>
    <mergeCell ref="G18:H18"/>
    <mergeCell ref="K18:L18"/>
    <mergeCell ref="M18:N18"/>
    <mergeCell ref="O18:P18"/>
    <mergeCell ref="A19:D19"/>
    <mergeCell ref="G19:H19"/>
    <mergeCell ref="K19:L19"/>
    <mergeCell ref="M19:N19"/>
    <mergeCell ref="O19:P19"/>
    <mergeCell ref="A17:D17"/>
    <mergeCell ref="G17:H17"/>
    <mergeCell ref="K17:L17"/>
    <mergeCell ref="M17:N17"/>
    <mergeCell ref="O17:P17"/>
    <mergeCell ref="A11:C11"/>
    <mergeCell ref="D11:O11"/>
    <mergeCell ref="A13:P13"/>
    <mergeCell ref="A15:D16"/>
    <mergeCell ref="E15:F15"/>
    <mergeCell ref="G15:H15"/>
    <mergeCell ref="K15:L15"/>
    <mergeCell ref="M15:N15"/>
    <mergeCell ref="O15:P15"/>
    <mergeCell ref="G16:H16"/>
    <mergeCell ref="N1:P1"/>
    <mergeCell ref="E5:J5"/>
    <mergeCell ref="D6:L6"/>
    <mergeCell ref="A9:C9"/>
    <mergeCell ref="D9:O9"/>
    <mergeCell ref="A10:C10"/>
    <mergeCell ref="D10:O10"/>
    <mergeCell ref="K16:L16"/>
    <mergeCell ref="M16:N16"/>
    <mergeCell ref="O16:P16"/>
  </mergeCell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0"/>
  <sheetViews>
    <sheetView topLeftCell="A61" workbookViewId="0">
      <selection activeCell="H71" sqref="H71"/>
    </sheetView>
  </sheetViews>
  <sheetFormatPr defaultColWidth="8.5546875" defaultRowHeight="13.8" x14ac:dyDescent="0.25"/>
  <cols>
    <col min="1" max="1" width="10.44140625" style="267" customWidth="1"/>
    <col min="2" max="2" width="10.44140625" style="236" customWidth="1"/>
    <col min="3" max="3" width="8.44140625" style="236" customWidth="1"/>
    <col min="4" max="4" width="10.5546875" style="236" customWidth="1"/>
    <col min="5" max="5" width="8.44140625" style="236" customWidth="1"/>
    <col min="6" max="6" width="11" style="236" customWidth="1"/>
    <col min="7" max="8" width="7.44140625" style="236" customWidth="1"/>
    <col min="9" max="9" width="11.44140625" style="236" customWidth="1"/>
    <col min="10" max="10" width="11.5546875" style="236" customWidth="1"/>
    <col min="11" max="11" width="11.44140625" style="236" customWidth="1"/>
    <col min="12" max="12" width="8.5546875" style="236" customWidth="1"/>
    <col min="13" max="13" width="11.44140625" style="236" customWidth="1"/>
    <col min="14" max="14" width="11" style="236" customWidth="1"/>
    <col min="15" max="16" width="9.44140625" style="236" customWidth="1"/>
    <col min="17" max="16384" width="8.5546875" style="236"/>
  </cols>
  <sheetData>
    <row r="1" spans="1:16" s="237" customFormat="1" x14ac:dyDescent="0.25">
      <c r="A1" s="236"/>
      <c r="B1" s="236"/>
      <c r="C1" s="236"/>
      <c r="D1" s="236"/>
      <c r="E1" s="236"/>
      <c r="F1" s="236"/>
      <c r="G1" s="236"/>
      <c r="H1" s="236"/>
      <c r="I1" s="236"/>
      <c r="J1" s="236"/>
      <c r="K1" s="236"/>
      <c r="L1" s="236"/>
      <c r="M1" s="236"/>
      <c r="N1" s="1846" t="s">
        <v>68</v>
      </c>
      <c r="O1" s="1846"/>
      <c r="P1" s="1846"/>
    </row>
    <row r="2" spans="1:16" x14ac:dyDescent="0.25">
      <c r="A2" s="236"/>
      <c r="E2" s="1847" t="s">
        <v>30</v>
      </c>
      <c r="F2" s="1847"/>
      <c r="G2" s="1847"/>
      <c r="H2" s="1847"/>
      <c r="I2" s="1847"/>
      <c r="J2" s="1847"/>
    </row>
    <row r="3" spans="1:16" x14ac:dyDescent="0.25">
      <c r="A3" s="236"/>
      <c r="D3" s="1847" t="s">
        <v>74</v>
      </c>
      <c r="E3" s="1847"/>
      <c r="F3" s="1847"/>
      <c r="G3" s="1847"/>
      <c r="H3" s="1847"/>
      <c r="I3" s="1847"/>
      <c r="J3" s="1847"/>
      <c r="K3" s="1847"/>
      <c r="L3" s="1847"/>
    </row>
    <row r="4" spans="1:16" ht="6.75" customHeight="1" x14ac:dyDescent="0.25">
      <c r="A4" s="236"/>
      <c r="D4" s="823"/>
      <c r="E4" s="823"/>
      <c r="F4" s="823"/>
      <c r="G4" s="823"/>
      <c r="H4" s="823"/>
      <c r="I4" s="823"/>
      <c r="J4" s="823"/>
      <c r="K4" s="823"/>
      <c r="L4" s="823"/>
    </row>
    <row r="5" spans="1:16" x14ac:dyDescent="0.25">
      <c r="A5" s="236"/>
      <c r="P5" s="239" t="s">
        <v>0</v>
      </c>
    </row>
    <row r="6" spans="1:16" x14ac:dyDescent="0.25">
      <c r="A6" s="1819" t="s">
        <v>31</v>
      </c>
      <c r="B6" s="1820"/>
      <c r="C6" s="1821"/>
      <c r="D6" s="1836" t="s">
        <v>455</v>
      </c>
      <c r="E6" s="1837"/>
      <c r="F6" s="1837"/>
      <c r="G6" s="1837"/>
      <c r="H6" s="1837"/>
      <c r="I6" s="1837"/>
      <c r="J6" s="1837"/>
      <c r="K6" s="1837"/>
      <c r="L6" s="1837"/>
      <c r="M6" s="1837"/>
      <c r="N6" s="1837"/>
      <c r="O6" s="1838"/>
      <c r="P6" s="799">
        <v>1</v>
      </c>
    </row>
    <row r="7" spans="1:16" x14ac:dyDescent="0.25">
      <c r="A7" s="1819" t="s">
        <v>32</v>
      </c>
      <c r="B7" s="1820"/>
      <c r="C7" s="1821"/>
      <c r="D7" s="1836" t="s">
        <v>76</v>
      </c>
      <c r="E7" s="1837"/>
      <c r="F7" s="1837"/>
      <c r="G7" s="1837"/>
      <c r="H7" s="1837"/>
      <c r="I7" s="1837"/>
      <c r="J7" s="1837"/>
      <c r="K7" s="1837"/>
      <c r="L7" s="1837"/>
      <c r="M7" s="1837"/>
      <c r="N7" s="1837"/>
      <c r="O7" s="1838"/>
      <c r="P7" s="241" t="s">
        <v>77</v>
      </c>
    </row>
    <row r="8" spans="1:16" x14ac:dyDescent="0.25">
      <c r="A8" s="1819" t="s">
        <v>33</v>
      </c>
      <c r="B8" s="1820"/>
      <c r="C8" s="1821"/>
      <c r="D8" s="1836"/>
      <c r="E8" s="1837"/>
      <c r="F8" s="1837"/>
      <c r="G8" s="1837"/>
      <c r="H8" s="1837"/>
      <c r="I8" s="1837"/>
      <c r="J8" s="1837"/>
      <c r="K8" s="1837"/>
      <c r="L8" s="1837"/>
      <c r="M8" s="1837"/>
      <c r="N8" s="1837"/>
      <c r="O8" s="1838"/>
      <c r="P8" s="799" t="s">
        <v>231</v>
      </c>
    </row>
    <row r="10" spans="1:16" x14ac:dyDescent="0.25">
      <c r="A10" s="1819" t="s">
        <v>456</v>
      </c>
      <c r="B10" s="1820"/>
      <c r="C10" s="1820"/>
      <c r="D10" s="1820"/>
      <c r="E10" s="1820"/>
      <c r="F10" s="1820"/>
      <c r="G10" s="1820"/>
      <c r="H10" s="1820"/>
      <c r="I10" s="1820"/>
      <c r="J10" s="1820"/>
      <c r="K10" s="1820"/>
      <c r="L10" s="1820"/>
      <c r="M10" s="1820"/>
      <c r="N10" s="1820"/>
      <c r="O10" s="1820"/>
      <c r="P10" s="1821"/>
    </row>
    <row r="11" spans="1:16" x14ac:dyDescent="0.25">
      <c r="A11" s="785"/>
      <c r="B11" s="786"/>
      <c r="C11" s="786"/>
      <c r="D11" s="786"/>
      <c r="E11" s="786"/>
      <c r="F11" s="786"/>
      <c r="G11" s="786"/>
      <c r="H11" s="786"/>
      <c r="I11" s="786"/>
      <c r="J11" s="786"/>
      <c r="K11" s="786"/>
      <c r="L11" s="786"/>
      <c r="M11" s="786"/>
      <c r="N11" s="786"/>
      <c r="O11" s="786"/>
      <c r="P11" s="786"/>
    </row>
    <row r="12" spans="1:16" x14ac:dyDescent="0.25">
      <c r="A12" s="1865" t="s">
        <v>1</v>
      </c>
      <c r="B12" s="1929"/>
      <c r="C12" s="1929"/>
      <c r="D12" s="1866"/>
      <c r="E12" s="1822" t="s">
        <v>0</v>
      </c>
      <c r="F12" s="1823"/>
      <c r="G12" s="1822">
        <v>2022</v>
      </c>
      <c r="H12" s="1823"/>
      <c r="I12" s="799">
        <v>2023</v>
      </c>
      <c r="J12" s="799">
        <v>2024</v>
      </c>
      <c r="K12" s="1822">
        <v>2025</v>
      </c>
      <c r="L12" s="1823"/>
      <c r="M12" s="1822">
        <v>2026</v>
      </c>
      <c r="N12" s="1823"/>
      <c r="O12" s="1822">
        <v>2027</v>
      </c>
      <c r="P12" s="1823"/>
    </row>
    <row r="13" spans="1:16" x14ac:dyDescent="0.25">
      <c r="A13" s="1867"/>
      <c r="B13" s="1930"/>
      <c r="C13" s="1930"/>
      <c r="D13" s="1868"/>
      <c r="E13" s="799" t="s">
        <v>35</v>
      </c>
      <c r="F13" s="817" t="s">
        <v>36</v>
      </c>
      <c r="G13" s="1822" t="s">
        <v>11</v>
      </c>
      <c r="H13" s="1823"/>
      <c r="I13" s="799" t="s">
        <v>11</v>
      </c>
      <c r="J13" s="799" t="s">
        <v>12</v>
      </c>
      <c r="K13" s="1822" t="s">
        <v>13</v>
      </c>
      <c r="L13" s="1823"/>
      <c r="M13" s="1822" t="s">
        <v>14</v>
      </c>
      <c r="N13" s="1823"/>
      <c r="O13" s="1822" t="s">
        <v>14</v>
      </c>
      <c r="P13" s="1823"/>
    </row>
    <row r="14" spans="1:16" x14ac:dyDescent="0.25">
      <c r="A14" s="1839" t="s">
        <v>37</v>
      </c>
      <c r="B14" s="1840"/>
      <c r="C14" s="1840"/>
      <c r="D14" s="1841"/>
      <c r="E14" s="799">
        <v>4</v>
      </c>
      <c r="F14" s="799"/>
      <c r="G14" s="1842">
        <f>G15</f>
        <v>12998.9</v>
      </c>
      <c r="H14" s="1843"/>
      <c r="I14" s="815">
        <f>I15</f>
        <v>4189.8999999999996</v>
      </c>
      <c r="J14" s="815">
        <f>J15</f>
        <v>36000</v>
      </c>
      <c r="K14" s="1844">
        <f>K15</f>
        <v>36000</v>
      </c>
      <c r="L14" s="1845"/>
      <c r="M14" s="1844">
        <f t="shared" ref="M14" si="0">M15</f>
        <v>36000</v>
      </c>
      <c r="N14" s="1845"/>
      <c r="O14" s="1844">
        <f t="shared" ref="O14" si="1">O15</f>
        <v>36000</v>
      </c>
      <c r="P14" s="1845"/>
    </row>
    <row r="15" spans="1:16" x14ac:dyDescent="0.25">
      <c r="A15" s="1819" t="s">
        <v>172</v>
      </c>
      <c r="B15" s="1820"/>
      <c r="C15" s="1820"/>
      <c r="D15" s="1821"/>
      <c r="E15" s="799"/>
      <c r="F15" s="799">
        <v>26</v>
      </c>
      <c r="G15" s="1853">
        <f>G67</f>
        <v>12998.9</v>
      </c>
      <c r="H15" s="1854"/>
      <c r="I15" s="801">
        <f>I67</f>
        <v>4189.8999999999996</v>
      </c>
      <c r="J15" s="801">
        <f>J67</f>
        <v>36000</v>
      </c>
      <c r="K15" s="1861">
        <f>K66</f>
        <v>36000</v>
      </c>
      <c r="L15" s="1856"/>
      <c r="M15" s="1861">
        <f t="shared" ref="M15" si="2">M66</f>
        <v>36000</v>
      </c>
      <c r="N15" s="1856"/>
      <c r="O15" s="1861">
        <f t="shared" ref="O15" si="3">O66</f>
        <v>36000</v>
      </c>
      <c r="P15" s="1856"/>
    </row>
    <row r="17" spans="1:16" x14ac:dyDescent="0.25">
      <c r="A17" s="1865" t="s">
        <v>1</v>
      </c>
      <c r="B17" s="1866"/>
      <c r="C17" s="1855" t="s">
        <v>0</v>
      </c>
      <c r="D17" s="1931"/>
      <c r="E17" s="1931"/>
      <c r="F17" s="1856"/>
      <c r="G17" s="1822">
        <v>2021</v>
      </c>
      <c r="H17" s="1823"/>
      <c r="I17" s="799">
        <v>2022</v>
      </c>
      <c r="J17" s="799">
        <v>2023</v>
      </c>
      <c r="K17" s="1822">
        <v>2024</v>
      </c>
      <c r="L17" s="1823"/>
      <c r="M17" s="1822">
        <v>2025</v>
      </c>
      <c r="N17" s="1823"/>
      <c r="O17" s="1822">
        <v>2026</v>
      </c>
      <c r="P17" s="1823"/>
    </row>
    <row r="18" spans="1:16" x14ac:dyDescent="0.25">
      <c r="A18" s="1867"/>
      <c r="B18" s="1868"/>
      <c r="C18" s="799" t="s">
        <v>61</v>
      </c>
      <c r="D18" s="799" t="s">
        <v>62</v>
      </c>
      <c r="E18" s="799" t="s">
        <v>35</v>
      </c>
      <c r="F18" s="817" t="s">
        <v>36</v>
      </c>
      <c r="G18" s="1822" t="s">
        <v>11</v>
      </c>
      <c r="H18" s="1823"/>
      <c r="I18" s="799" t="s">
        <v>11</v>
      </c>
      <c r="J18" s="799" t="s">
        <v>12</v>
      </c>
      <c r="K18" s="1822" t="s">
        <v>13</v>
      </c>
      <c r="L18" s="1823"/>
      <c r="M18" s="1822" t="s">
        <v>14</v>
      </c>
      <c r="N18" s="1823"/>
      <c r="O18" s="1822" t="s">
        <v>14</v>
      </c>
      <c r="P18" s="1823"/>
    </row>
    <row r="19" spans="1:16" x14ac:dyDescent="0.25">
      <c r="A19" s="1848" t="s">
        <v>63</v>
      </c>
      <c r="B19" s="1849"/>
      <c r="C19" s="247"/>
      <c r="D19" s="247"/>
      <c r="E19" s="247"/>
      <c r="F19" s="247"/>
      <c r="G19" s="1844">
        <f>G24</f>
        <v>12998.9</v>
      </c>
      <c r="H19" s="1850"/>
      <c r="I19" s="822">
        <f>I24</f>
        <v>4189.8999999999996</v>
      </c>
      <c r="J19" s="822">
        <f>J24</f>
        <v>36000</v>
      </c>
      <c r="K19" s="1844">
        <f>K24</f>
        <v>36000</v>
      </c>
      <c r="L19" s="1845"/>
      <c r="M19" s="1844">
        <f t="shared" ref="M19" si="4">M24</f>
        <v>36000</v>
      </c>
      <c r="N19" s="1845"/>
      <c r="O19" s="1844">
        <f t="shared" ref="O19" si="5">O24</f>
        <v>36000</v>
      </c>
      <c r="P19" s="1845"/>
    </row>
    <row r="20" spans="1:16" x14ac:dyDescent="0.25">
      <c r="A20" s="1851" t="s">
        <v>64</v>
      </c>
      <c r="B20" s="1852"/>
      <c r="C20" s="249">
        <v>112</v>
      </c>
      <c r="D20" s="247"/>
      <c r="E20" s="247"/>
      <c r="F20" s="247"/>
      <c r="G20" s="1853"/>
      <c r="H20" s="1854"/>
      <c r="I20" s="816"/>
      <c r="J20" s="251"/>
      <c r="K20" s="1855"/>
      <c r="L20" s="1856"/>
      <c r="M20" s="1855"/>
      <c r="N20" s="1856"/>
      <c r="O20" s="1855"/>
      <c r="P20" s="1856"/>
    </row>
    <row r="21" spans="1:16" x14ac:dyDescent="0.25">
      <c r="A21" s="1855"/>
      <c r="B21" s="1856"/>
      <c r="C21" s="247"/>
      <c r="D21" s="247"/>
      <c r="E21" s="247"/>
      <c r="F21" s="247"/>
      <c r="G21" s="1853"/>
      <c r="H21" s="1854"/>
      <c r="I21" s="816"/>
      <c r="J21" s="251"/>
      <c r="K21" s="1855"/>
      <c r="L21" s="1856"/>
      <c r="M21" s="1855"/>
      <c r="N21" s="1856"/>
      <c r="O21" s="1855"/>
      <c r="P21" s="1856"/>
    </row>
    <row r="22" spans="1:16" x14ac:dyDescent="0.25">
      <c r="A22" s="1851" t="s">
        <v>65</v>
      </c>
      <c r="B22" s="1852"/>
      <c r="C22" s="249">
        <v>112</v>
      </c>
      <c r="D22" s="247"/>
      <c r="E22" s="247"/>
      <c r="F22" s="247"/>
      <c r="G22" s="1853"/>
      <c r="H22" s="1854"/>
      <c r="I22" s="816"/>
      <c r="J22" s="251"/>
      <c r="K22" s="1855" t="s">
        <v>231</v>
      </c>
      <c r="L22" s="1856"/>
      <c r="M22" s="1855"/>
      <c r="N22" s="1856"/>
      <c r="O22" s="1855"/>
      <c r="P22" s="1856"/>
    </row>
    <row r="23" spans="1:16" x14ac:dyDescent="0.25">
      <c r="A23" s="1855"/>
      <c r="B23" s="1856"/>
      <c r="C23" s="247"/>
      <c r="D23" s="247"/>
      <c r="E23" s="247"/>
      <c r="F23" s="247"/>
      <c r="G23" s="1853"/>
      <c r="H23" s="1854"/>
      <c r="I23" s="816"/>
      <c r="J23" s="251"/>
      <c r="K23" s="1855"/>
      <c r="L23" s="1856"/>
      <c r="M23" s="1855"/>
      <c r="N23" s="1856"/>
      <c r="O23" s="1855"/>
      <c r="P23" s="1856"/>
    </row>
    <row r="24" spans="1:16" x14ac:dyDescent="0.25">
      <c r="A24" s="1851" t="s">
        <v>66</v>
      </c>
      <c r="B24" s="1852"/>
      <c r="C24" s="249">
        <v>111</v>
      </c>
      <c r="D24" s="247"/>
      <c r="E24" s="247">
        <v>4</v>
      </c>
      <c r="F24" s="247">
        <v>1</v>
      </c>
      <c r="G24" s="1861">
        <f>G14</f>
        <v>12998.9</v>
      </c>
      <c r="H24" s="1862"/>
      <c r="I24" s="816">
        <f>I14</f>
        <v>4189.8999999999996</v>
      </c>
      <c r="J24" s="251">
        <f>J14</f>
        <v>36000</v>
      </c>
      <c r="K24" s="1861">
        <f>K14</f>
        <v>36000</v>
      </c>
      <c r="L24" s="1856"/>
      <c r="M24" s="1861">
        <f>M14</f>
        <v>36000</v>
      </c>
      <c r="N24" s="1856"/>
      <c r="O24" s="1861">
        <f>O14</f>
        <v>36000</v>
      </c>
      <c r="P24" s="1856"/>
    </row>
    <row r="25" spans="1:16" x14ac:dyDescent="0.25">
      <c r="A25" s="1855"/>
      <c r="B25" s="1856"/>
      <c r="C25" s="247"/>
      <c r="D25" s="247"/>
      <c r="E25" s="247"/>
      <c r="F25" s="247"/>
      <c r="G25" s="1822"/>
      <c r="H25" s="1823"/>
      <c r="I25" s="799"/>
      <c r="J25" s="247"/>
      <c r="K25" s="1855"/>
      <c r="L25" s="1856"/>
      <c r="M25" s="1855"/>
      <c r="N25" s="1856"/>
      <c r="O25" s="1855"/>
      <c r="P25" s="1856"/>
    </row>
    <row r="26" spans="1:16" x14ac:dyDescent="0.25">
      <c r="A26" s="1934" t="s">
        <v>457</v>
      </c>
      <c r="B26" s="1935"/>
      <c r="C26" s="1935"/>
      <c r="D26" s="1935"/>
      <c r="E26" s="1935"/>
      <c r="F26" s="1935"/>
      <c r="G26" s="1935"/>
      <c r="H26" s="1935"/>
      <c r="I26" s="1935"/>
      <c r="J26" s="1935"/>
      <c r="K26" s="1935"/>
      <c r="L26" s="1935"/>
      <c r="M26" s="1935"/>
      <c r="N26" s="1935"/>
      <c r="O26" s="1935"/>
      <c r="P26" s="1936"/>
    </row>
    <row r="27" spans="1:16" x14ac:dyDescent="0.25">
      <c r="A27" s="1863" t="s">
        <v>1</v>
      </c>
      <c r="B27" s="1863"/>
      <c r="C27" s="1863"/>
      <c r="D27" s="1822" t="s">
        <v>0</v>
      </c>
      <c r="E27" s="1864"/>
      <c r="F27" s="1823"/>
      <c r="G27" s="1822" t="s">
        <v>71</v>
      </c>
      <c r="H27" s="1864"/>
      <c r="I27" s="1864"/>
      <c r="J27" s="1823"/>
      <c r="K27" s="1822" t="s">
        <v>69</v>
      </c>
      <c r="L27" s="1864"/>
      <c r="M27" s="1823"/>
      <c r="N27" s="1822" t="s">
        <v>72</v>
      </c>
      <c r="O27" s="1864"/>
      <c r="P27" s="1823"/>
    </row>
    <row r="28" spans="1:16" ht="54.6" x14ac:dyDescent="0.25">
      <c r="A28" s="1863"/>
      <c r="B28" s="1863"/>
      <c r="C28" s="1863"/>
      <c r="D28" s="799" t="s">
        <v>35</v>
      </c>
      <c r="E28" s="1857" t="s">
        <v>53</v>
      </c>
      <c r="F28" s="1858"/>
      <c r="G28" s="1859" t="s">
        <v>50</v>
      </c>
      <c r="H28" s="1860"/>
      <c r="I28" s="818" t="s">
        <v>51</v>
      </c>
      <c r="J28" s="818" t="s">
        <v>52</v>
      </c>
      <c r="K28" s="818" t="s">
        <v>50</v>
      </c>
      <c r="L28" s="818" t="s">
        <v>51</v>
      </c>
      <c r="M28" s="818" t="s">
        <v>52</v>
      </c>
      <c r="N28" s="818" t="s">
        <v>50</v>
      </c>
      <c r="O28" s="818" t="s">
        <v>51</v>
      </c>
      <c r="P28" s="818" t="s">
        <v>52</v>
      </c>
    </row>
    <row r="29" spans="1:16" x14ac:dyDescent="0.25">
      <c r="A29" s="1819" t="s">
        <v>9</v>
      </c>
      <c r="B29" s="1820"/>
      <c r="C29" s="1821"/>
      <c r="D29" s="247"/>
      <c r="E29" s="1822"/>
      <c r="F29" s="1823"/>
      <c r="G29" s="1824">
        <f>G30</f>
        <v>36000</v>
      </c>
      <c r="H29" s="1825"/>
      <c r="I29" s="872"/>
      <c r="J29" s="872"/>
      <c r="K29" s="873">
        <f>K30</f>
        <v>36000</v>
      </c>
      <c r="L29" s="872"/>
      <c r="M29" s="872"/>
      <c r="N29" s="873">
        <f>N30</f>
        <v>36000</v>
      </c>
      <c r="O29" s="872"/>
      <c r="P29" s="873"/>
    </row>
    <row r="30" spans="1:16" s="255" customFormat="1" x14ac:dyDescent="0.25">
      <c r="A30" s="1826" t="s">
        <v>54</v>
      </c>
      <c r="B30" s="1827"/>
      <c r="C30" s="1828"/>
      <c r="D30" s="813" t="s">
        <v>58</v>
      </c>
      <c r="E30" s="1829"/>
      <c r="F30" s="1830"/>
      <c r="G30" s="1834">
        <f>G33</f>
        <v>36000</v>
      </c>
      <c r="H30" s="1835"/>
      <c r="I30" s="874"/>
      <c r="J30" s="874"/>
      <c r="K30" s="802">
        <f>K33</f>
        <v>36000</v>
      </c>
      <c r="L30" s="874"/>
      <c r="M30" s="874"/>
      <c r="N30" s="802">
        <f>N33</f>
        <v>36000</v>
      </c>
      <c r="O30" s="874"/>
      <c r="P30" s="802"/>
    </row>
    <row r="31" spans="1:16" s="255" customFormat="1" x14ac:dyDescent="0.25">
      <c r="A31" s="1826" t="s">
        <v>55</v>
      </c>
      <c r="B31" s="1827"/>
      <c r="C31" s="1828"/>
      <c r="D31" s="813" t="s">
        <v>59</v>
      </c>
      <c r="E31" s="1829"/>
      <c r="F31" s="1830"/>
      <c r="G31" s="1831"/>
      <c r="H31" s="1832"/>
      <c r="I31" s="875"/>
      <c r="J31" s="875"/>
      <c r="K31" s="876"/>
      <c r="L31" s="875"/>
      <c r="M31" s="875"/>
      <c r="N31" s="876"/>
      <c r="O31" s="875"/>
      <c r="P31" s="877"/>
    </row>
    <row r="32" spans="1:16" s="255" customFormat="1" x14ac:dyDescent="0.25">
      <c r="A32" s="1829"/>
      <c r="B32" s="1833"/>
      <c r="C32" s="1830"/>
      <c r="D32" s="813"/>
      <c r="E32" s="1829"/>
      <c r="F32" s="1830"/>
      <c r="G32" s="1831"/>
      <c r="H32" s="1832"/>
      <c r="I32" s="875"/>
      <c r="J32" s="875"/>
      <c r="K32" s="876"/>
      <c r="L32" s="875"/>
      <c r="M32" s="875"/>
      <c r="N32" s="876"/>
      <c r="O32" s="875"/>
      <c r="P32" s="877"/>
    </row>
    <row r="33" spans="1:16" x14ac:dyDescent="0.25">
      <c r="A33" s="1819" t="s">
        <v>9</v>
      </c>
      <c r="B33" s="1820"/>
      <c r="C33" s="1821"/>
      <c r="D33" s="247"/>
      <c r="E33" s="1822"/>
      <c r="F33" s="1823"/>
      <c r="G33" s="1824">
        <f>G35</f>
        <v>36000</v>
      </c>
      <c r="H33" s="1825"/>
      <c r="I33" s="872"/>
      <c r="J33" s="872"/>
      <c r="K33" s="873">
        <f>K35</f>
        <v>36000</v>
      </c>
      <c r="L33" s="872"/>
      <c r="M33" s="872"/>
      <c r="N33" s="873">
        <f>N35</f>
        <v>36000</v>
      </c>
      <c r="O33" s="872"/>
      <c r="P33" s="873"/>
    </row>
    <row r="34" spans="1:16" s="255" customFormat="1" x14ac:dyDescent="0.25">
      <c r="A34" s="1826" t="s">
        <v>56</v>
      </c>
      <c r="B34" s="1827"/>
      <c r="C34" s="1828"/>
      <c r="D34" s="878"/>
      <c r="E34" s="1829"/>
      <c r="F34" s="1830"/>
      <c r="G34" s="1831"/>
      <c r="H34" s="1832"/>
      <c r="I34" s="875"/>
      <c r="J34" s="875"/>
      <c r="K34" s="876"/>
      <c r="L34" s="875"/>
      <c r="M34" s="875"/>
      <c r="N34" s="876"/>
      <c r="O34" s="875"/>
      <c r="P34" s="877"/>
    </row>
    <row r="35" spans="1:16" s="255" customFormat="1" x14ac:dyDescent="0.25">
      <c r="A35" s="1826" t="s">
        <v>57</v>
      </c>
      <c r="B35" s="1827"/>
      <c r="C35" s="1828"/>
      <c r="D35" s="878"/>
      <c r="E35" s="1829">
        <v>1</v>
      </c>
      <c r="F35" s="1830"/>
      <c r="G35" s="1834">
        <f>J65</f>
        <v>36000</v>
      </c>
      <c r="H35" s="1835"/>
      <c r="I35" s="874"/>
      <c r="J35" s="874"/>
      <c r="K35" s="802">
        <f>K65</f>
        <v>36000</v>
      </c>
      <c r="L35" s="874"/>
      <c r="M35" s="874"/>
      <c r="N35" s="802">
        <f>M65</f>
        <v>36000</v>
      </c>
      <c r="O35" s="874"/>
      <c r="P35" s="802"/>
    </row>
    <row r="37" spans="1:16" ht="14.4" x14ac:dyDescent="0.25">
      <c r="A37" s="1839" t="s">
        <v>458</v>
      </c>
      <c r="B37" s="1840"/>
      <c r="C37" s="1840"/>
      <c r="D37" s="1840"/>
      <c r="E37" s="1840"/>
      <c r="F37" s="1840"/>
      <c r="G37" s="1840"/>
      <c r="H37" s="1840"/>
      <c r="I37" s="1840"/>
      <c r="J37" s="1840"/>
      <c r="K37" s="1840"/>
      <c r="L37" s="1840"/>
      <c r="M37" s="1840"/>
      <c r="N37" s="1840"/>
      <c r="O37" s="1840"/>
      <c r="P37" s="1841"/>
    </row>
    <row r="38" spans="1:16" x14ac:dyDescent="0.25">
      <c r="A38" s="1863" t="s">
        <v>1</v>
      </c>
      <c r="B38" s="1863"/>
      <c r="C38" s="1822" t="s">
        <v>0</v>
      </c>
      <c r="D38" s="1864"/>
      <c r="E38" s="1864"/>
      <c r="F38" s="1864"/>
      <c r="G38" s="1864"/>
      <c r="H38" s="1823"/>
      <c r="I38" s="1865" t="s">
        <v>10</v>
      </c>
      <c r="J38" s="1866"/>
      <c r="K38" s="799">
        <v>2022</v>
      </c>
      <c r="L38" s="799">
        <v>2023</v>
      </c>
      <c r="M38" s="799">
        <v>2024</v>
      </c>
      <c r="N38" s="799">
        <v>2025</v>
      </c>
      <c r="O38" s="799">
        <v>2026</v>
      </c>
      <c r="P38" s="799">
        <v>2027</v>
      </c>
    </row>
    <row r="39" spans="1:16" ht="42.6" x14ac:dyDescent="0.25">
      <c r="A39" s="1863"/>
      <c r="B39" s="1863"/>
      <c r="C39" s="817" t="s">
        <v>3</v>
      </c>
      <c r="D39" s="817" t="s">
        <v>4</v>
      </c>
      <c r="E39" s="817" t="s">
        <v>5</v>
      </c>
      <c r="F39" s="817" t="s">
        <v>6</v>
      </c>
      <c r="G39" s="817" t="s">
        <v>7</v>
      </c>
      <c r="H39" s="817" t="s">
        <v>8</v>
      </c>
      <c r="I39" s="1867"/>
      <c r="J39" s="1868"/>
      <c r="K39" s="818" t="s">
        <v>11</v>
      </c>
      <c r="L39" s="818" t="s">
        <v>11</v>
      </c>
      <c r="M39" s="818" t="s">
        <v>12</v>
      </c>
      <c r="N39" s="818" t="s">
        <v>13</v>
      </c>
      <c r="O39" s="818" t="s">
        <v>14</v>
      </c>
      <c r="P39" s="818" t="s">
        <v>14</v>
      </c>
    </row>
    <row r="40" spans="1:16" x14ac:dyDescent="0.25">
      <c r="A40" s="1839" t="s">
        <v>9</v>
      </c>
      <c r="B40" s="1841"/>
      <c r="C40" s="256"/>
      <c r="D40" s="256"/>
      <c r="E40" s="256"/>
      <c r="F40" s="256"/>
      <c r="G40" s="256"/>
      <c r="H40" s="256"/>
      <c r="I40" s="1874"/>
      <c r="J40" s="1845"/>
      <c r="K40" s="257"/>
      <c r="L40" s="257"/>
      <c r="M40" s="256"/>
      <c r="N40" s="256"/>
      <c r="O40" s="256"/>
      <c r="P40" s="256"/>
    </row>
    <row r="41" spans="1:16" x14ac:dyDescent="0.25">
      <c r="A41" s="1851"/>
      <c r="B41" s="1852"/>
      <c r="C41" s="247"/>
      <c r="D41" s="247"/>
      <c r="E41" s="247"/>
      <c r="F41" s="247"/>
      <c r="G41" s="247"/>
      <c r="H41" s="879"/>
      <c r="I41" s="1855"/>
      <c r="J41" s="1856"/>
      <c r="K41" s="799"/>
      <c r="L41" s="799"/>
      <c r="M41" s="880"/>
      <c r="N41" s="881"/>
      <c r="O41" s="881"/>
      <c r="P41" s="247"/>
    </row>
    <row r="42" spans="1:16" x14ac:dyDescent="0.25">
      <c r="A42" s="1855"/>
      <c r="B42" s="1856"/>
      <c r="C42" s="247"/>
      <c r="D42" s="247"/>
      <c r="E42" s="247"/>
      <c r="F42" s="247"/>
      <c r="G42" s="247"/>
      <c r="H42" s="247"/>
      <c r="I42" s="1855"/>
      <c r="J42" s="1856"/>
      <c r="K42" s="799"/>
      <c r="L42" s="799"/>
      <c r="M42" s="247"/>
      <c r="N42" s="247"/>
      <c r="O42" s="247"/>
      <c r="P42" s="247"/>
    </row>
    <row r="43" spans="1:16" x14ac:dyDescent="0.25">
      <c r="A43" s="1839" t="s">
        <v>15</v>
      </c>
      <c r="B43" s="1840"/>
      <c r="C43" s="1840"/>
      <c r="D43" s="1840"/>
      <c r="E43" s="1840"/>
      <c r="F43" s="1840"/>
      <c r="G43" s="1840"/>
      <c r="H43" s="1840"/>
      <c r="I43" s="1840"/>
      <c r="J43" s="1840"/>
      <c r="K43" s="1840"/>
      <c r="L43" s="1840"/>
      <c r="M43" s="1840"/>
      <c r="N43" s="1840"/>
      <c r="O43" s="1840"/>
      <c r="P43" s="1841"/>
    </row>
    <row r="44" spans="1:16" x14ac:dyDescent="0.25">
      <c r="A44" s="1819"/>
      <c r="B44" s="1821"/>
      <c r="C44" s="1819"/>
      <c r="D44" s="1820"/>
      <c r="E44" s="1820"/>
      <c r="F44" s="1820"/>
      <c r="G44" s="1820"/>
      <c r="H44" s="1820"/>
      <c r="I44" s="1820"/>
      <c r="J44" s="1820"/>
      <c r="K44" s="1820"/>
      <c r="L44" s="1820"/>
      <c r="M44" s="1820"/>
      <c r="N44" s="1821"/>
      <c r="O44" s="1855" t="s">
        <v>0</v>
      </c>
      <c r="P44" s="1856"/>
    </row>
    <row r="45" spans="1:16" x14ac:dyDescent="0.25">
      <c r="A45" s="1869" t="s">
        <v>16</v>
      </c>
      <c r="B45" s="1870"/>
      <c r="C45" s="1869" t="s">
        <v>459</v>
      </c>
      <c r="D45" s="1871"/>
      <c r="E45" s="1871"/>
      <c r="F45" s="1871"/>
      <c r="G45" s="1871"/>
      <c r="H45" s="1871"/>
      <c r="I45" s="1871"/>
      <c r="J45" s="1871"/>
      <c r="K45" s="1871"/>
      <c r="L45" s="1871"/>
      <c r="M45" s="1871"/>
      <c r="N45" s="1870"/>
      <c r="O45" s="1872" t="s">
        <v>460</v>
      </c>
      <c r="P45" s="1873"/>
    </row>
    <row r="46" spans="1:16" x14ac:dyDescent="0.25">
      <c r="A46" s="1869" t="s">
        <v>17</v>
      </c>
      <c r="B46" s="1870"/>
      <c r="C46" s="1869" t="s">
        <v>461</v>
      </c>
      <c r="D46" s="1871"/>
      <c r="E46" s="1871"/>
      <c r="F46" s="1871"/>
      <c r="G46" s="1871"/>
      <c r="H46" s="1871"/>
      <c r="I46" s="1871"/>
      <c r="J46" s="1871"/>
      <c r="K46" s="1871"/>
      <c r="L46" s="1871"/>
      <c r="M46" s="1871"/>
      <c r="N46" s="1870"/>
      <c r="O46" s="1883">
        <v>50</v>
      </c>
      <c r="P46" s="1884"/>
    </row>
    <row r="47" spans="1:16" x14ac:dyDescent="0.25">
      <c r="A47" s="1869" t="s">
        <v>18</v>
      </c>
      <c r="B47" s="1870"/>
      <c r="C47" s="1869" t="s">
        <v>462</v>
      </c>
      <c r="D47" s="1871"/>
      <c r="E47" s="1871"/>
      <c r="F47" s="1871"/>
      <c r="G47" s="1871"/>
      <c r="H47" s="1871"/>
      <c r="I47" s="1871"/>
      <c r="J47" s="1871"/>
      <c r="K47" s="1871"/>
      <c r="L47" s="1871"/>
      <c r="M47" s="1871"/>
      <c r="N47" s="1870"/>
      <c r="O47" s="1872" t="s">
        <v>232</v>
      </c>
      <c r="P47" s="1873"/>
    </row>
    <row r="48" spans="1:16" x14ac:dyDescent="0.25">
      <c r="A48" s="258"/>
      <c r="B48" s="259"/>
      <c r="C48" s="259"/>
      <c r="D48" s="259"/>
      <c r="E48" s="259"/>
      <c r="F48" s="259"/>
      <c r="G48" s="259"/>
      <c r="H48" s="259"/>
      <c r="I48" s="259"/>
      <c r="J48" s="259"/>
      <c r="K48" s="259"/>
      <c r="L48" s="259"/>
      <c r="M48" s="259"/>
      <c r="N48" s="259"/>
      <c r="O48" s="259"/>
      <c r="P48" s="259"/>
    </row>
    <row r="49" spans="1:16" ht="14.4" thickBot="1" x14ac:dyDescent="0.3">
      <c r="A49" s="1885" t="s">
        <v>463</v>
      </c>
      <c r="B49" s="1886"/>
      <c r="C49" s="1886"/>
      <c r="D49" s="1886"/>
      <c r="E49" s="1886"/>
      <c r="F49" s="1886"/>
      <c r="G49" s="1886"/>
      <c r="H49" s="1886"/>
      <c r="I49" s="1886"/>
      <c r="J49" s="1886"/>
      <c r="K49" s="1886"/>
      <c r="L49" s="1886"/>
      <c r="M49" s="1886"/>
      <c r="N49" s="1886"/>
      <c r="O49" s="1886"/>
      <c r="P49" s="1887"/>
    </row>
    <row r="50" spans="1:16" ht="19.5" customHeight="1" x14ac:dyDescent="0.25">
      <c r="A50" s="1875" t="s">
        <v>21</v>
      </c>
      <c r="B50" s="1876"/>
      <c r="C50" s="1877"/>
      <c r="D50" s="1878" t="s">
        <v>464</v>
      </c>
      <c r="E50" s="1879"/>
      <c r="F50" s="1879"/>
      <c r="G50" s="1879"/>
      <c r="H50" s="1879"/>
      <c r="I50" s="1879"/>
      <c r="J50" s="1879"/>
      <c r="K50" s="1879"/>
      <c r="L50" s="1879"/>
      <c r="M50" s="1879"/>
      <c r="N50" s="1879"/>
      <c r="O50" s="1879"/>
      <c r="P50" s="1880"/>
    </row>
    <row r="51" spans="1:16" ht="46.5" customHeight="1" x14ac:dyDescent="0.25">
      <c r="A51" s="1731" t="s">
        <v>409</v>
      </c>
      <c r="B51" s="1732"/>
      <c r="C51" s="1733"/>
      <c r="D51" s="1790" t="s">
        <v>465</v>
      </c>
      <c r="E51" s="1881"/>
      <c r="F51" s="1881"/>
      <c r="G51" s="1881"/>
      <c r="H51" s="1881"/>
      <c r="I51" s="1881"/>
      <c r="J51" s="1881"/>
      <c r="K51" s="1881"/>
      <c r="L51" s="1881"/>
      <c r="M51" s="1881"/>
      <c r="N51" s="1881"/>
      <c r="O51" s="1881"/>
      <c r="P51" s="1882"/>
    </row>
    <row r="52" spans="1:16" ht="40.5" customHeight="1" thickBot="1" x14ac:dyDescent="0.3">
      <c r="A52" s="1736" t="s">
        <v>23</v>
      </c>
      <c r="B52" s="1737"/>
      <c r="C52" s="1738"/>
      <c r="D52" s="1739" t="s">
        <v>466</v>
      </c>
      <c r="E52" s="1740"/>
      <c r="F52" s="1740"/>
      <c r="G52" s="1740"/>
      <c r="H52" s="1740"/>
      <c r="I52" s="1740"/>
      <c r="J52" s="1740"/>
      <c r="K52" s="1740"/>
      <c r="L52" s="1740"/>
      <c r="M52" s="1740"/>
      <c r="N52" s="1740"/>
      <c r="O52" s="1740"/>
      <c r="P52" s="1909"/>
    </row>
    <row r="53" spans="1:16" ht="14.4" thickBot="1" x14ac:dyDescent="0.3">
      <c r="A53" s="1910" t="s">
        <v>20</v>
      </c>
      <c r="B53" s="1911"/>
      <c r="C53" s="1911"/>
      <c r="D53" s="1911"/>
      <c r="E53" s="1911"/>
      <c r="F53" s="1911"/>
      <c r="G53" s="1911"/>
      <c r="H53" s="1911"/>
      <c r="I53" s="1911"/>
      <c r="J53" s="1911"/>
      <c r="K53" s="1911"/>
      <c r="L53" s="1911"/>
      <c r="M53" s="1911"/>
      <c r="N53" s="1911"/>
      <c r="O53" s="1911"/>
      <c r="P53" s="1912"/>
    </row>
    <row r="54" spans="1:16" x14ac:dyDescent="0.25">
      <c r="A54" s="1712" t="s">
        <v>24</v>
      </c>
      <c r="B54" s="1913" t="s">
        <v>0</v>
      </c>
      <c r="C54" s="1716" t="s">
        <v>1</v>
      </c>
      <c r="D54" s="1717"/>
      <c r="E54" s="1717"/>
      <c r="F54" s="1717"/>
      <c r="G54" s="1717"/>
      <c r="H54" s="1717"/>
      <c r="I54" s="1915"/>
      <c r="J54" s="1916" t="s">
        <v>28</v>
      </c>
      <c r="K54" s="779">
        <v>2022</v>
      </c>
      <c r="L54" s="779">
        <v>2023</v>
      </c>
      <c r="M54" s="779">
        <v>2024</v>
      </c>
      <c r="N54" s="779">
        <v>2025</v>
      </c>
      <c r="O54" s="779">
        <v>2026</v>
      </c>
      <c r="P54" s="882">
        <v>2027</v>
      </c>
    </row>
    <row r="55" spans="1:16" ht="42.6" x14ac:dyDescent="0.25">
      <c r="A55" s="1713"/>
      <c r="B55" s="1914"/>
      <c r="C55" s="1897"/>
      <c r="D55" s="1898"/>
      <c r="E55" s="1898"/>
      <c r="F55" s="1898"/>
      <c r="G55" s="1898"/>
      <c r="H55" s="1898"/>
      <c r="I55" s="1899"/>
      <c r="J55" s="1917"/>
      <c r="K55" s="211" t="s">
        <v>11</v>
      </c>
      <c r="L55" s="211" t="s">
        <v>11</v>
      </c>
      <c r="M55" s="211" t="s">
        <v>12</v>
      </c>
      <c r="N55" s="211" t="s">
        <v>13</v>
      </c>
      <c r="O55" s="211" t="s">
        <v>14</v>
      </c>
      <c r="P55" s="883" t="s">
        <v>14</v>
      </c>
    </row>
    <row r="56" spans="1:16" ht="44.25" customHeight="1" x14ac:dyDescent="0.25">
      <c r="A56" s="884" t="s">
        <v>25</v>
      </c>
      <c r="B56" s="260" t="s">
        <v>241</v>
      </c>
      <c r="C56" s="1869" t="s">
        <v>467</v>
      </c>
      <c r="D56" s="1871"/>
      <c r="E56" s="1871"/>
      <c r="F56" s="1871"/>
      <c r="G56" s="1871"/>
      <c r="H56" s="1871"/>
      <c r="I56" s="1870"/>
      <c r="J56" s="774" t="s">
        <v>95</v>
      </c>
      <c r="K56" s="780"/>
      <c r="L56" s="780"/>
      <c r="M56" s="780"/>
      <c r="N56" s="780">
        <v>5</v>
      </c>
      <c r="O56" s="780">
        <v>5</v>
      </c>
      <c r="P56" s="885">
        <v>5</v>
      </c>
    </row>
    <row r="57" spans="1:16" ht="15" customHeight="1" x14ac:dyDescent="0.25">
      <c r="A57" s="1918" t="s">
        <v>26</v>
      </c>
      <c r="B57" s="774" t="s">
        <v>243</v>
      </c>
      <c r="C57" s="1900" t="s">
        <v>468</v>
      </c>
      <c r="D57" s="1901"/>
      <c r="E57" s="1901"/>
      <c r="F57" s="1901"/>
      <c r="G57" s="1901"/>
      <c r="H57" s="1901"/>
      <c r="I57" s="1902"/>
      <c r="J57" s="774" t="s">
        <v>106</v>
      </c>
      <c r="K57" s="179">
        <v>1</v>
      </c>
      <c r="L57" s="886">
        <v>0</v>
      </c>
      <c r="M57" s="179">
        <v>2</v>
      </c>
      <c r="N57" s="887">
        <v>2</v>
      </c>
      <c r="O57" s="887">
        <v>2</v>
      </c>
      <c r="P57" s="888">
        <v>2</v>
      </c>
    </row>
    <row r="58" spans="1:16" x14ac:dyDescent="0.25">
      <c r="A58" s="1919"/>
      <c r="B58" s="774" t="s">
        <v>107</v>
      </c>
      <c r="C58" s="1903" t="s">
        <v>469</v>
      </c>
      <c r="D58" s="1904"/>
      <c r="E58" s="1904"/>
      <c r="F58" s="1904"/>
      <c r="G58" s="1904"/>
      <c r="H58" s="1904"/>
      <c r="I58" s="1905"/>
      <c r="J58" s="774" t="s">
        <v>106</v>
      </c>
      <c r="K58" s="179">
        <v>1</v>
      </c>
      <c r="L58" s="886">
        <v>1</v>
      </c>
      <c r="M58" s="179">
        <v>1</v>
      </c>
      <c r="N58" s="887">
        <v>1</v>
      </c>
      <c r="O58" s="887">
        <v>1</v>
      </c>
      <c r="P58" s="888">
        <v>1</v>
      </c>
    </row>
    <row r="59" spans="1:16" ht="22.5" customHeight="1" x14ac:dyDescent="0.25">
      <c r="A59" s="1919"/>
      <c r="B59" s="775" t="s">
        <v>186</v>
      </c>
      <c r="C59" s="1906" t="s">
        <v>470</v>
      </c>
      <c r="D59" s="1907"/>
      <c r="E59" s="1907"/>
      <c r="F59" s="1907"/>
      <c r="G59" s="1907"/>
      <c r="H59" s="1907"/>
      <c r="I59" s="1908"/>
      <c r="J59" s="775" t="s">
        <v>106</v>
      </c>
      <c r="K59" s="889">
        <v>0</v>
      </c>
      <c r="L59" s="890">
        <v>1</v>
      </c>
      <c r="M59" s="889">
        <v>2</v>
      </c>
      <c r="N59" s="891">
        <v>1</v>
      </c>
      <c r="O59" s="891">
        <v>1</v>
      </c>
      <c r="P59" s="892">
        <v>1</v>
      </c>
    </row>
    <row r="60" spans="1:16" ht="22.5" customHeight="1" x14ac:dyDescent="0.25">
      <c r="A60" s="1920"/>
      <c r="B60" s="774" t="s">
        <v>108</v>
      </c>
      <c r="C60" s="1900" t="s">
        <v>471</v>
      </c>
      <c r="D60" s="1901"/>
      <c r="E60" s="1901"/>
      <c r="F60" s="1901"/>
      <c r="G60" s="1901"/>
      <c r="H60" s="1901"/>
      <c r="I60" s="1902"/>
      <c r="J60" s="774" t="s">
        <v>106</v>
      </c>
      <c r="K60" s="179"/>
      <c r="L60" s="886">
        <v>0</v>
      </c>
      <c r="M60" s="179">
        <v>2</v>
      </c>
      <c r="N60" s="887">
        <v>34</v>
      </c>
      <c r="O60" s="887">
        <v>12</v>
      </c>
      <c r="P60" s="888">
        <v>12</v>
      </c>
    </row>
    <row r="61" spans="1:16" s="261" customFormat="1" ht="45.75" customHeight="1" thickBot="1" x14ac:dyDescent="0.3">
      <c r="A61" s="893" t="s">
        <v>27</v>
      </c>
      <c r="B61" s="894" t="s">
        <v>127</v>
      </c>
      <c r="C61" s="1888" t="s">
        <v>472</v>
      </c>
      <c r="D61" s="1889"/>
      <c r="E61" s="1889"/>
      <c r="F61" s="1889"/>
      <c r="G61" s="1889"/>
      <c r="H61" s="1889"/>
      <c r="I61" s="1890"/>
      <c r="J61" s="894" t="s">
        <v>295</v>
      </c>
      <c r="K61" s="895">
        <v>5000</v>
      </c>
      <c r="L61" s="896">
        <v>450</v>
      </c>
      <c r="M61" s="896">
        <v>14400</v>
      </c>
      <c r="N61" s="896">
        <v>17038.2</v>
      </c>
      <c r="O61" s="896">
        <v>17038.2</v>
      </c>
      <c r="P61" s="897">
        <v>17038.2</v>
      </c>
    </row>
    <row r="62" spans="1:16" ht="14.4" x14ac:dyDescent="0.25">
      <c r="A62" s="1891" t="s">
        <v>473</v>
      </c>
      <c r="B62" s="1892"/>
      <c r="C62" s="1892"/>
      <c r="D62" s="1892"/>
      <c r="E62" s="1892"/>
      <c r="F62" s="1892"/>
      <c r="G62" s="1892"/>
      <c r="H62" s="1892"/>
      <c r="I62" s="1892"/>
      <c r="J62" s="1892"/>
      <c r="K62" s="1892"/>
      <c r="L62" s="1892"/>
      <c r="M62" s="1892"/>
      <c r="N62" s="1892"/>
      <c r="O62" s="1892"/>
      <c r="P62" s="1893"/>
    </row>
    <row r="63" spans="1:16" x14ac:dyDescent="0.25">
      <c r="A63" s="1894" t="s">
        <v>1</v>
      </c>
      <c r="B63" s="1895"/>
      <c r="C63" s="1895"/>
      <c r="D63" s="1896"/>
      <c r="E63" s="1921" t="s">
        <v>0</v>
      </c>
      <c r="F63" s="1922"/>
      <c r="G63" s="1921">
        <v>2022</v>
      </c>
      <c r="H63" s="1922"/>
      <c r="I63" s="809">
        <v>2023</v>
      </c>
      <c r="J63" s="809">
        <v>2024</v>
      </c>
      <c r="K63" s="1883">
        <v>2025</v>
      </c>
      <c r="L63" s="1884"/>
      <c r="M63" s="1883">
        <v>2026</v>
      </c>
      <c r="N63" s="1884"/>
      <c r="O63" s="1883">
        <v>2027</v>
      </c>
      <c r="P63" s="1884"/>
    </row>
    <row r="64" spans="1:16" x14ac:dyDescent="0.25">
      <c r="A64" s="1897"/>
      <c r="B64" s="1898"/>
      <c r="C64" s="1898"/>
      <c r="D64" s="1899"/>
      <c r="E64" s="809" t="s">
        <v>38</v>
      </c>
      <c r="F64" s="780" t="s">
        <v>39</v>
      </c>
      <c r="G64" s="1921" t="s">
        <v>11</v>
      </c>
      <c r="H64" s="1922"/>
      <c r="I64" s="809" t="s">
        <v>11</v>
      </c>
      <c r="J64" s="809" t="s">
        <v>12</v>
      </c>
      <c r="K64" s="1921" t="s">
        <v>13</v>
      </c>
      <c r="L64" s="1922"/>
      <c r="M64" s="1921" t="s">
        <v>14</v>
      </c>
      <c r="N64" s="1922"/>
      <c r="O64" s="1921" t="s">
        <v>14</v>
      </c>
      <c r="P64" s="1922"/>
    </row>
    <row r="65" spans="1:16" x14ac:dyDescent="0.25">
      <c r="A65" s="1923" t="s">
        <v>37</v>
      </c>
      <c r="B65" s="1924"/>
      <c r="C65" s="1924"/>
      <c r="D65" s="1925"/>
      <c r="E65" s="809"/>
      <c r="F65" s="780"/>
      <c r="G65" s="1926">
        <f>G66</f>
        <v>12998.9</v>
      </c>
      <c r="H65" s="1927"/>
      <c r="I65" s="898">
        <f>I66</f>
        <v>4189.8999999999996</v>
      </c>
      <c r="J65" s="898">
        <f t="shared" ref="J65:K66" si="6">J66</f>
        <v>36000</v>
      </c>
      <c r="K65" s="1926">
        <f t="shared" si="6"/>
        <v>36000</v>
      </c>
      <c r="L65" s="1928"/>
      <c r="M65" s="1926">
        <f t="shared" ref="M65:M66" si="7">M66</f>
        <v>36000</v>
      </c>
      <c r="N65" s="1928"/>
      <c r="O65" s="1926">
        <f t="shared" ref="O65:O66" si="8">O66</f>
        <v>36000</v>
      </c>
      <c r="P65" s="1928"/>
    </row>
    <row r="66" spans="1:16" x14ac:dyDescent="0.25">
      <c r="A66" s="1937" t="s">
        <v>474</v>
      </c>
      <c r="B66" s="1938"/>
      <c r="C66" s="1938"/>
      <c r="D66" s="1939"/>
      <c r="E66" s="263" t="s">
        <v>224</v>
      </c>
      <c r="F66" s="809"/>
      <c r="G66" s="1926">
        <f>G67</f>
        <v>12998.9</v>
      </c>
      <c r="H66" s="1927"/>
      <c r="I66" s="898">
        <f>I67</f>
        <v>4189.8999999999996</v>
      </c>
      <c r="J66" s="898">
        <f t="shared" si="6"/>
        <v>36000</v>
      </c>
      <c r="K66" s="1926">
        <f t="shared" si="6"/>
        <v>36000</v>
      </c>
      <c r="L66" s="1927"/>
      <c r="M66" s="1926">
        <f t="shared" si="7"/>
        <v>36000</v>
      </c>
      <c r="N66" s="1927"/>
      <c r="O66" s="1926">
        <f t="shared" si="8"/>
        <v>36000</v>
      </c>
      <c r="P66" s="1927"/>
    </row>
    <row r="67" spans="1:16" ht="36.75" customHeight="1" x14ac:dyDescent="0.25">
      <c r="A67" s="1940" t="s">
        <v>225</v>
      </c>
      <c r="B67" s="1941"/>
      <c r="C67" s="1941"/>
      <c r="D67" s="1942"/>
      <c r="E67" s="257"/>
      <c r="F67" s="817">
        <v>263210</v>
      </c>
      <c r="G67" s="1853">
        <v>12998.9</v>
      </c>
      <c r="H67" s="1854"/>
      <c r="I67" s="801">
        <v>4189.8999999999996</v>
      </c>
      <c r="J67" s="801">
        <v>36000</v>
      </c>
      <c r="K67" s="1853">
        <v>36000</v>
      </c>
      <c r="L67" s="1854"/>
      <c r="M67" s="1853">
        <v>36000</v>
      </c>
      <c r="N67" s="1854"/>
      <c r="O67" s="1853">
        <v>36000</v>
      </c>
      <c r="P67" s="1854"/>
    </row>
    <row r="69" spans="1:16" ht="14.4" x14ac:dyDescent="0.25">
      <c r="A69" s="806" t="s">
        <v>475</v>
      </c>
      <c r="B69" s="807"/>
      <c r="C69" s="807"/>
      <c r="D69" s="807"/>
      <c r="E69" s="807"/>
      <c r="F69" s="807"/>
      <c r="G69" s="807"/>
      <c r="H69" s="807"/>
      <c r="I69" s="807"/>
      <c r="J69" s="807"/>
      <c r="K69" s="807"/>
      <c r="L69" s="807"/>
      <c r="M69" s="807"/>
      <c r="N69" s="807"/>
      <c r="O69" s="807"/>
      <c r="P69" s="808"/>
    </row>
    <row r="70" spans="1:16" ht="68.400000000000006" x14ac:dyDescent="0.25">
      <c r="A70" s="799" t="s">
        <v>1</v>
      </c>
      <c r="B70" s="799"/>
      <c r="C70" s="799"/>
      <c r="D70" s="799"/>
      <c r="E70" s="799" t="s">
        <v>0</v>
      </c>
      <c r="F70" s="1822"/>
      <c r="G70" s="1864"/>
      <c r="H70" s="1823"/>
      <c r="I70" s="800" t="s">
        <v>43</v>
      </c>
      <c r="J70" s="800" t="s">
        <v>42</v>
      </c>
      <c r="K70" s="800" t="s">
        <v>73</v>
      </c>
      <c r="L70" s="799">
        <v>2024</v>
      </c>
      <c r="M70" s="800" t="s">
        <v>170</v>
      </c>
      <c r="N70" s="799">
        <v>2025</v>
      </c>
      <c r="O70" s="799">
        <v>2026</v>
      </c>
      <c r="P70" s="799">
        <v>2027</v>
      </c>
    </row>
    <row r="71" spans="1:16" ht="48" x14ac:dyDescent="0.25">
      <c r="A71" s="799"/>
      <c r="B71" s="799"/>
      <c r="C71" s="799"/>
      <c r="D71" s="799"/>
      <c r="E71" s="799" t="s">
        <v>44</v>
      </c>
      <c r="F71" s="799" t="s">
        <v>38</v>
      </c>
      <c r="G71" s="818" t="s">
        <v>13</v>
      </c>
      <c r="H71" s="817" t="s">
        <v>39</v>
      </c>
      <c r="I71" s="800"/>
      <c r="J71" s="800"/>
      <c r="K71" s="800"/>
      <c r="L71" s="264" t="s">
        <v>41</v>
      </c>
      <c r="M71" s="800"/>
      <c r="N71" s="818" t="s">
        <v>13</v>
      </c>
      <c r="O71" s="818" t="s">
        <v>14</v>
      </c>
      <c r="P71" s="818" t="s">
        <v>14</v>
      </c>
    </row>
    <row r="72" spans="1:16" x14ac:dyDescent="0.25">
      <c r="A72" s="793">
        <v>1</v>
      </c>
      <c r="B72" s="794"/>
      <c r="C72" s="794"/>
      <c r="D72" s="795"/>
      <c r="E72" s="799">
        <v>2</v>
      </c>
      <c r="F72" s="799">
        <v>3</v>
      </c>
      <c r="G72" s="799">
        <v>4</v>
      </c>
      <c r="H72" s="799">
        <v>5</v>
      </c>
      <c r="I72" s="799">
        <v>6</v>
      </c>
      <c r="J72" s="799">
        <v>7</v>
      </c>
      <c r="K72" s="799">
        <v>8</v>
      </c>
      <c r="L72" s="799">
        <v>9</v>
      </c>
      <c r="M72" s="799" t="s">
        <v>45</v>
      </c>
      <c r="N72" s="799">
        <v>11</v>
      </c>
      <c r="O72" s="799">
        <v>12</v>
      </c>
      <c r="P72" s="799">
        <v>13</v>
      </c>
    </row>
    <row r="73" spans="1:16" x14ac:dyDescent="0.25">
      <c r="A73" s="820"/>
      <c r="B73" s="843"/>
      <c r="C73" s="843"/>
      <c r="D73" s="821"/>
      <c r="E73" s="256"/>
      <c r="F73" s="256"/>
      <c r="G73" s="256"/>
      <c r="H73" s="256"/>
      <c r="I73" s="899"/>
      <c r="J73" s="256"/>
      <c r="K73" s="899"/>
      <c r="L73" s="256"/>
      <c r="M73" s="899"/>
      <c r="N73" s="822"/>
      <c r="O73" s="822"/>
      <c r="P73" s="247"/>
    </row>
    <row r="74" spans="1:16" x14ac:dyDescent="0.25">
      <c r="A74" s="842"/>
      <c r="B74" s="900"/>
      <c r="C74" s="900"/>
      <c r="D74" s="819"/>
      <c r="E74" s="247"/>
      <c r="F74" s="247"/>
      <c r="G74" s="247"/>
      <c r="H74" s="247"/>
      <c r="I74" s="247"/>
      <c r="J74" s="247"/>
      <c r="K74" s="247"/>
      <c r="L74" s="247"/>
      <c r="M74" s="247"/>
      <c r="N74" s="247"/>
      <c r="O74" s="247"/>
      <c r="P74" s="247"/>
    </row>
    <row r="75" spans="1:16" x14ac:dyDescent="0.25">
      <c r="A75" s="796" t="s">
        <v>46</v>
      </c>
      <c r="B75" s="797"/>
      <c r="C75" s="797"/>
      <c r="D75" s="797"/>
      <c r="E75" s="797"/>
      <c r="F75" s="797"/>
      <c r="G75" s="797"/>
      <c r="H75" s="797"/>
      <c r="I75" s="797"/>
      <c r="J75" s="797"/>
      <c r="K75" s="797"/>
      <c r="L75" s="797"/>
      <c r="M75" s="797"/>
      <c r="N75" s="797"/>
      <c r="O75" s="797"/>
      <c r="P75" s="798"/>
    </row>
    <row r="76" spans="1:16" s="786" customFormat="1" x14ac:dyDescent="0.3">
      <c r="A76" s="785" t="s">
        <v>47</v>
      </c>
      <c r="P76" s="787"/>
    </row>
    <row r="77" spans="1:16" s="786" customFormat="1" x14ac:dyDescent="0.3">
      <c r="A77" s="785" t="s">
        <v>48</v>
      </c>
      <c r="P77" s="787"/>
    </row>
    <row r="78" spans="1:16" s="786" customFormat="1" x14ac:dyDescent="0.3">
      <c r="A78" s="788" t="s">
        <v>49</v>
      </c>
      <c r="B78" s="789"/>
      <c r="C78" s="789"/>
      <c r="D78" s="789"/>
      <c r="E78" s="789"/>
      <c r="F78" s="789"/>
      <c r="G78" s="789"/>
      <c r="H78" s="789"/>
      <c r="I78" s="789"/>
      <c r="J78" s="789"/>
      <c r="K78" s="789"/>
      <c r="L78" s="789"/>
      <c r="M78" s="789"/>
      <c r="N78" s="789"/>
      <c r="O78" s="789"/>
      <c r="P78" s="790"/>
    </row>
    <row r="79" spans="1:16" s="786" customFormat="1" x14ac:dyDescent="0.25">
      <c r="A79" s="267"/>
      <c r="B79" s="236"/>
      <c r="C79" s="236"/>
      <c r="D79" s="236"/>
      <c r="E79" s="236"/>
      <c r="F79" s="236"/>
      <c r="G79" s="236"/>
      <c r="H79" s="236"/>
      <c r="I79" s="236"/>
      <c r="J79" s="236"/>
      <c r="K79" s="236"/>
      <c r="L79" s="236"/>
      <c r="M79" s="236"/>
      <c r="N79" s="236"/>
      <c r="O79" s="236"/>
      <c r="P79" s="236"/>
    </row>
    <row r="80" spans="1:16" x14ac:dyDescent="0.25">
      <c r="A80" s="1932" t="s">
        <v>476</v>
      </c>
      <c r="B80" s="1933"/>
      <c r="C80" s="1933"/>
      <c r="D80" s="1933"/>
      <c r="E80" s="1933"/>
      <c r="F80" s="1933"/>
      <c r="G80" s="1933"/>
      <c r="H80" s="1933"/>
      <c r="I80" s="1933"/>
      <c r="J80" s="1933"/>
      <c r="K80" s="1933"/>
      <c r="L80" s="1933"/>
      <c r="M80" s="1933"/>
      <c r="N80" s="1933"/>
      <c r="O80" s="1933"/>
      <c r="P80" s="1933"/>
    </row>
  </sheetData>
  <mergeCells count="174">
    <mergeCell ref="A80:P80"/>
    <mergeCell ref="M25:N25"/>
    <mergeCell ref="O25:P25"/>
    <mergeCell ref="A26:P26"/>
    <mergeCell ref="A27:C28"/>
    <mergeCell ref="D27:F27"/>
    <mergeCell ref="G27:J27"/>
    <mergeCell ref="K27:M27"/>
    <mergeCell ref="N27:P27"/>
    <mergeCell ref="A35:C35"/>
    <mergeCell ref="E35:F35"/>
    <mergeCell ref="G35:H35"/>
    <mergeCell ref="F70:H70"/>
    <mergeCell ref="A66:D66"/>
    <mergeCell ref="G66:H66"/>
    <mergeCell ref="K66:L66"/>
    <mergeCell ref="M66:N66"/>
    <mergeCell ref="O66:P66"/>
    <mergeCell ref="A67:D67"/>
    <mergeCell ref="G67:H67"/>
    <mergeCell ref="K67:L67"/>
    <mergeCell ref="M67:N67"/>
    <mergeCell ref="O67:P67"/>
    <mergeCell ref="A15:D15"/>
    <mergeCell ref="G15:H15"/>
    <mergeCell ref="K15:L15"/>
    <mergeCell ref="M15:N15"/>
    <mergeCell ref="O15:P15"/>
    <mergeCell ref="A17:B18"/>
    <mergeCell ref="C17:F17"/>
    <mergeCell ref="G18:H18"/>
    <mergeCell ref="K18:L18"/>
    <mergeCell ref="M18:N18"/>
    <mergeCell ref="O18:P18"/>
    <mergeCell ref="A65:D65"/>
    <mergeCell ref="G65:H65"/>
    <mergeCell ref="K65:L65"/>
    <mergeCell ref="M65:N65"/>
    <mergeCell ref="O65:P65"/>
    <mergeCell ref="G63:H63"/>
    <mergeCell ref="K63:L63"/>
    <mergeCell ref="M63:N63"/>
    <mergeCell ref="O63:P63"/>
    <mergeCell ref="G64:H64"/>
    <mergeCell ref="K64:L64"/>
    <mergeCell ref="M64:N64"/>
    <mergeCell ref="E63:F63"/>
    <mergeCell ref="C61:I61"/>
    <mergeCell ref="A62:P62"/>
    <mergeCell ref="A63:D64"/>
    <mergeCell ref="C57:I57"/>
    <mergeCell ref="C58:I58"/>
    <mergeCell ref="C59:I59"/>
    <mergeCell ref="C60:I60"/>
    <mergeCell ref="C56:I56"/>
    <mergeCell ref="A52:C52"/>
    <mergeCell ref="D52:P52"/>
    <mergeCell ref="A53:P53"/>
    <mergeCell ref="A54:A55"/>
    <mergeCell ref="B54:B55"/>
    <mergeCell ref="C54:I55"/>
    <mergeCell ref="J54:J55"/>
    <mergeCell ref="A57:A60"/>
    <mergeCell ref="O64:P64"/>
    <mergeCell ref="A50:C50"/>
    <mergeCell ref="D50:P50"/>
    <mergeCell ref="A51:C51"/>
    <mergeCell ref="D51:P51"/>
    <mergeCell ref="A46:B46"/>
    <mergeCell ref="C46:N46"/>
    <mergeCell ref="O46:P46"/>
    <mergeCell ref="A47:B47"/>
    <mergeCell ref="C47:N47"/>
    <mergeCell ref="O47:P47"/>
    <mergeCell ref="A49:P49"/>
    <mergeCell ref="A45:B45"/>
    <mergeCell ref="C45:N45"/>
    <mergeCell ref="O45:P45"/>
    <mergeCell ref="A40:B40"/>
    <mergeCell ref="I40:J40"/>
    <mergeCell ref="A41:B41"/>
    <mergeCell ref="I41:J41"/>
    <mergeCell ref="A42:B42"/>
    <mergeCell ref="I42:J42"/>
    <mergeCell ref="A43:P43"/>
    <mergeCell ref="A34:C34"/>
    <mergeCell ref="E34:F34"/>
    <mergeCell ref="G34:H34"/>
    <mergeCell ref="A44:B44"/>
    <mergeCell ref="C44:N44"/>
    <mergeCell ref="O44:P44"/>
    <mergeCell ref="A37:P37"/>
    <mergeCell ref="A38:B39"/>
    <mergeCell ref="C38:H38"/>
    <mergeCell ref="I38:J39"/>
    <mergeCell ref="A23:B23"/>
    <mergeCell ref="G23:H23"/>
    <mergeCell ref="K23:L23"/>
    <mergeCell ref="M23:N23"/>
    <mergeCell ref="O23:P23"/>
    <mergeCell ref="E28:F28"/>
    <mergeCell ref="G28:H28"/>
    <mergeCell ref="A24:B24"/>
    <mergeCell ref="G24:H24"/>
    <mergeCell ref="K24:L24"/>
    <mergeCell ref="M24:N24"/>
    <mergeCell ref="O24:P24"/>
    <mergeCell ref="A25:B25"/>
    <mergeCell ref="G25:H25"/>
    <mergeCell ref="K25:L25"/>
    <mergeCell ref="A21:B21"/>
    <mergeCell ref="G21:H21"/>
    <mergeCell ref="K21:L21"/>
    <mergeCell ref="M21:N21"/>
    <mergeCell ref="O21:P21"/>
    <mergeCell ref="A22:B22"/>
    <mergeCell ref="G22:H22"/>
    <mergeCell ref="K22:L22"/>
    <mergeCell ref="M22:N22"/>
    <mergeCell ref="O22:P22"/>
    <mergeCell ref="A19:B19"/>
    <mergeCell ref="G19:H19"/>
    <mergeCell ref="K19:L19"/>
    <mergeCell ref="M19:N19"/>
    <mergeCell ref="O19:P19"/>
    <mergeCell ref="A20:B20"/>
    <mergeCell ref="G20:H20"/>
    <mergeCell ref="K20:L20"/>
    <mergeCell ref="M20:N20"/>
    <mergeCell ref="O20:P20"/>
    <mergeCell ref="G12:H12"/>
    <mergeCell ref="K12:L12"/>
    <mergeCell ref="M12:N12"/>
    <mergeCell ref="O12:P12"/>
    <mergeCell ref="N1:P1"/>
    <mergeCell ref="E2:J2"/>
    <mergeCell ref="D3:L3"/>
    <mergeCell ref="A8:C8"/>
    <mergeCell ref="D8:O8"/>
    <mergeCell ref="A12:D13"/>
    <mergeCell ref="E12:F12"/>
    <mergeCell ref="A29:C29"/>
    <mergeCell ref="E29:F29"/>
    <mergeCell ref="G29:H29"/>
    <mergeCell ref="A30:C30"/>
    <mergeCell ref="E30:F30"/>
    <mergeCell ref="G30:H30"/>
    <mergeCell ref="A6:C6"/>
    <mergeCell ref="D6:O6"/>
    <mergeCell ref="A7:C7"/>
    <mergeCell ref="D7:O7"/>
    <mergeCell ref="K13:L13"/>
    <mergeCell ref="M13:N13"/>
    <mergeCell ref="O13:P13"/>
    <mergeCell ref="A14:D14"/>
    <mergeCell ref="G14:H14"/>
    <mergeCell ref="K14:L14"/>
    <mergeCell ref="M14:N14"/>
    <mergeCell ref="O14:P14"/>
    <mergeCell ref="G13:H13"/>
    <mergeCell ref="G17:H17"/>
    <mergeCell ref="K17:L17"/>
    <mergeCell ref="M17:N17"/>
    <mergeCell ref="O17:P17"/>
    <mergeCell ref="A10:P10"/>
    <mergeCell ref="A33:C33"/>
    <mergeCell ref="E33:F33"/>
    <mergeCell ref="G33:H33"/>
    <mergeCell ref="A31:C31"/>
    <mergeCell ref="E31:F31"/>
    <mergeCell ref="G31:H31"/>
    <mergeCell ref="A32:C32"/>
    <mergeCell ref="E32:F32"/>
    <mergeCell ref="G32:H3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vt:i4>
      </vt:variant>
    </vt:vector>
  </HeadingPairs>
  <TitlesOfParts>
    <vt:vector size="23" baseType="lpstr">
      <vt:lpstr>5011</vt:lpstr>
      <vt:lpstr>6101</vt:lpstr>
      <vt:lpstr>6104</vt:lpstr>
      <vt:lpstr>6402</vt:lpstr>
      <vt:lpstr>6403</vt:lpstr>
      <vt:lpstr>6404</vt:lpstr>
      <vt:lpstr>6405</vt:lpstr>
      <vt:lpstr>6406</vt:lpstr>
      <vt:lpstr>5004</vt:lpstr>
      <vt:lpstr>5804</vt:lpstr>
      <vt:lpstr>5809</vt:lpstr>
      <vt:lpstr>5810</vt:lpstr>
      <vt:lpstr>6105</vt:lpstr>
      <vt:lpstr>6602</vt:lpstr>
      <vt:lpstr>7502</vt:lpstr>
      <vt:lpstr>7503</vt:lpstr>
      <vt:lpstr>7505</vt:lpstr>
      <vt:lpstr>7504</vt:lpstr>
      <vt:lpstr>8802</vt:lpstr>
      <vt:lpstr>8803</vt:lpstr>
      <vt:lpstr>8804</vt:lpstr>
      <vt:lpstr>8806</vt:lpstr>
      <vt:lpstr>'5011'!Print_Area</vt:lpstr>
    </vt:vector>
  </TitlesOfParts>
  <Company>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cotunsilvi</dc:creator>
  <cp:lastModifiedBy>Lidia Gutu</cp:lastModifiedBy>
  <cp:lastPrinted>2024-09-09T12:18:16Z</cp:lastPrinted>
  <dcterms:created xsi:type="dcterms:W3CDTF">2015-07-24T05:52:12Z</dcterms:created>
  <dcterms:modified xsi:type="dcterms:W3CDTF">2024-09-11T13:10:44Z</dcterms:modified>
</cp:coreProperties>
</file>